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<sst xmlns="http://schemas.openxmlformats.org/spreadsheetml/2006/main" count="236" uniqueCount="235">
  <si>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</si>
  <si>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</si>
  <si>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</si>
  <si>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</si>
  <si>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</si>
  <si>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</si>
  <si>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</si>
  <si>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</si>
  <si>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</si>
  <si>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</si>
  <si>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</si>
  <si>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</si>
  <si>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</si>
  <si>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</si>
  <si>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</si>
  <si>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</si>
  <si>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</si>
  <si>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</si>
  <si>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</si>
  <si>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</si>
  <si>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</si>
  <si>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</si>
  <si>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</si>
  <si>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</si>
  <si>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</si>
  <si>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</si>
  <si>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</si>
  <si>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</si>
  <si>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</si>
  <si>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</si>
  <si>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</si>
  <si>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</si>
  <si>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</si>
  <si>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</si>
  <si>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</si>
  <si>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</si>
  <si>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</si>
  <si>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</si>
  <si>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</si>
  <si>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</si>
  <si>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</si>
  <si>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</si>
  <si>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</si>
  <si>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</si>
  <si>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</si>
  <si>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</si>
  <si>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</si>
  <si>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</si>
  <si>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</si>
  <si>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</si>
  <si>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</si>
  <si>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</si>
  <si>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</si>
  <si>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</si>
  <si>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</si>
  <si>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</si>
  <si>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</si>
  <si>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</si>
  <si>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</si>
  <si>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</si>
  <si>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</si>
  <si>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</si>
  <si>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</si>
  <si>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</si>
  <si>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</si>
  <si>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</si>
  <si>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</si>
  <si>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</si>
  <si>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</si>
  <si>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</si>
  <si>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</si>
  <si>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</si>
  <si>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</si>
  <si>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</si>
  <si>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</si>
  <si>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</si>
  <si>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</si>
  <si>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</si>
  <si>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</si>
  <si>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</si>
  <si>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</si>
  <si>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</si>
  <si>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</si>
  <si>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</si>
  <si>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</si>
  <si>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</si>
  <si>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</si>
  <si>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</si>
  <si>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</si>
  <si>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</si>
  <si>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</si>
  <si>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</si>
  <si>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</si>
  <si>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</si>
  <si>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</si>
  <si>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</si>
  <si>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</si>
  <si>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</si>
  <si>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</si>
  <si>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</si>
  <si>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</si>
  <si>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</si>
  <si>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</si>
  <si>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</si>
  <si>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</si>
  <si>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</si>
  <si>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</si>
  <si>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</si>
  <si>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</si>
  <si>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</si>
  <si>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</si>
  <si>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</si>
  <si>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</si>
  <si>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</si>
  <si>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</si>
  <si>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</si>
  <si>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</si>
  <si>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</si>
  <si>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</si>
  <si>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</si>
  <si>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</si>
  <si>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</si>
  <si>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</si>
  <si>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</si>
  <si>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</si>
  <si>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</si>
  <si>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</si>
  <si>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</si>
  <si>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</si>
  <si>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</si>
  <si>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</si>
  <si>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</si>
  <si>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</si>
  <si>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</si>
  <si>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</si>
  <si>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</si>
  <si>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</si>
  <si>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</si>
  <si>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</si>
  <si>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</si>
  <si>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</si>
  <si>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</si>
  <si>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</si>
  <si>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</si>
  <si>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</si>
  <si>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</si>
  <si>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</si>
  <si>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</si>
  <si>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</si>
  <si>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</si>
  <si>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</si>
  <si>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</si>
  <si>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</si>
  <si>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</si>
  <si>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</si>
  <si>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</si>
  <si>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</si>
  <si>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</si>
  <si>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</si>
  <si>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</si>
  <si>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</si>
  <si>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</si>
  <si>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</si>
  <si>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</si>
  <si>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</si>
  <si>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</si>
  <si>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</si>
  <si>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</si>
  <si>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</si>
  <si>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</si>
  <si>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</si>
  <si>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</si>
  <si>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</si>
  <si>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</si>
  <si>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</si>
  <si>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</si>
  <si>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</si>
  <si>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</si>
  <si>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</si>
  <si>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</si>
  <si>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</si>
  <si>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</si>
  <si>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</si>
  <si>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</si>
  <si>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</si>
  <si>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</si>
  <si>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</si>
  <si>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</si>
  <si>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</si>
  <si>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</si>
  <si>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</si>
  <si>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</si>
  <si>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</si>
  <si>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</si>
  <si>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</si>
  <si>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</si>
  <si>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</si>
  <si>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</si>
  <si>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</si>
  <si>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</si>
  <si>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</si>
  <si>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</si>
  <si>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</si>
  <si>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</si>
  <si>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</si>
  <si>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</si>
  <si>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</si>
  <si>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</si>
  <si>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</si>
  <si>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</si>
  <si>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</si>
  <si>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</si>
  <si>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</si>
  <si>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</si>
  <si>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</si>
  <si>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</si>
  <si>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</si>
  <si>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</si>
  <si>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</si>
  <si>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</si>
  <si>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</si>
  <si>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</si>
  <si>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</si>
  <si>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</si>
  <si>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</si>
  <si>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</si>
  <si>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</si>
  <si>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</si>
  <si>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</si>
  <si>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</si>
  <si>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</si>
  <si>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 01.03.2020 года</t>
  </si>
  <si>
    <t>Исполнено на 01.03.2020 г.</t>
  </si>
  <si>
    <t>Начальник финансового управления администрации г.Бодайбо и района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</si>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</sst>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60" zoomScaleNormal="90" zoomScaleSheetLayoutView="160" zoomScalePageLayoutView="0" workbookViewId="0" topLeftCell="A79">
      <selection activeCell="E85" sqref="E85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231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232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+D8+D19+D26+D46+D51+D53+D57+D62+D64+D69+D74+D77</f>
        <v>1487065641.57</v>
      </c>
      <c r="E7" s="44">
        <f>+E8+E19+E26+E46+E51+E53+E57+E62+E64+E69+E74+E77</f>
        <v>117643346.22</v>
      </c>
      <c r="F7" s="47">
        <f>+E7/D7</f>
        <v>0.0791110647246181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821088900</v>
      </c>
      <c r="E8" s="44">
        <f>SUM(E9:E18)</f>
        <v>64860249.55</v>
      </c>
      <c r="F8" s="47">
        <f>+E8/D8</f>
        <v>0.07899296842278589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247349500</v>
      </c>
      <c r="E9" s="45">
        <v>21115642.12</v>
      </c>
      <c r="F9" s="48">
        <f>+E9/D9</f>
        <v>0.08536763615855299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348281900</v>
      </c>
      <c r="E10" s="45">
        <v>28128374.81</v>
      </c>
      <c r="F10" s="48">
        <f aca="true" t="shared" si="0" ref="F10:F25">+E10/D10</f>
        <v>0.0807632403808524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86096000</v>
      </c>
      <c r="E11" s="45">
        <v>6502991.6</v>
      </c>
      <c r="F11" s="48">
        <f t="shared" si="0"/>
        <v>0.07553186675339156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53034</v>
      </c>
      <c r="F12" s="48">
        <f t="shared" si="0"/>
        <v>0.027419087995036708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19024400</v>
      </c>
      <c r="E13" s="45">
        <v>14360</v>
      </c>
      <c r="F13" s="48">
        <f t="shared" si="0"/>
        <v>0.0007548201257332689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0</v>
      </c>
      <c r="F14" s="48">
        <f t="shared" si="0"/>
        <v>0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110238700</v>
      </c>
      <c r="E15" s="45">
        <v>8985853.02</v>
      </c>
      <c r="F15" s="48">
        <f t="shared" si="0"/>
        <v>0.08151269037098587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6294400</v>
      </c>
      <c r="E16" s="45">
        <v>0</v>
      </c>
      <c r="F16" s="48">
        <f t="shared" si="0"/>
        <v>0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17994</v>
      </c>
      <c r="F17" s="48">
        <f>+E17/D17</f>
        <v>0.030201409869083585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227500</v>
      </c>
      <c r="E18" s="45">
        <v>42000</v>
      </c>
      <c r="F18" s="48">
        <f t="shared" si="0"/>
        <v>0.18461538461538463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217869300</v>
      </c>
      <c r="E19" s="44">
        <f>SUM(E20:E25)</f>
        <v>20306152.22</v>
      </c>
      <c r="F19" s="47">
        <f>+E19/D19</f>
        <v>0.09320336651377684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32880500</v>
      </c>
      <c r="E20" s="45">
        <v>3044451.65</v>
      </c>
      <c r="F20" s="48">
        <f t="shared" si="0"/>
        <v>0.09259140371952981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80700800</v>
      </c>
      <c r="E21" s="45">
        <v>7149173.86</v>
      </c>
      <c r="F21" s="48">
        <f t="shared" si="0"/>
        <v>0.08858863679170467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31912500</v>
      </c>
      <c r="E22" s="45">
        <v>2656952.11</v>
      </c>
      <c r="F22" s="48">
        <f t="shared" si="0"/>
        <v>0.08325741041911476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9094100</v>
      </c>
      <c r="E23" s="45">
        <v>880544.64</v>
      </c>
      <c r="F23" s="48">
        <f t="shared" si="0"/>
        <v>0.09682592450050033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63043400</v>
      </c>
      <c r="E24" s="45">
        <v>6556529.96</v>
      </c>
      <c r="F24" s="48">
        <f t="shared" si="0"/>
        <v>0.10400025950377041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18500</v>
      </c>
      <c r="F25" s="48">
        <f t="shared" si="0"/>
        <v>0.07773109243697479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+D27+D35+D37+D39+D42+D44</f>
        <v>145975900</v>
      </c>
      <c r="E26" s="44">
        <f>+E27+E35+E37+E39+E42+E44</f>
        <v>15293434.009999998</v>
      </c>
      <c r="F26" s="47">
        <f>+E26/D26</f>
        <v>0.10476684171839323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SUM(D28:D34)</f>
        <v>120520900</v>
      </c>
      <c r="E27" s="46">
        <f>SUM(E28:E34)</f>
        <v>12696767.29</v>
      </c>
      <c r="F27" s="49">
        <f>+E27/D27</f>
        <v>0.10534909123645773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91115200</v>
      </c>
      <c r="E28" s="45">
        <v>10368676.79</v>
      </c>
      <c r="F28" s="48">
        <f aca="true" t="shared" si="1" ref="F28:F34">+E28/D28</f>
        <v>0.11379744312694258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571121.1</v>
      </c>
      <c r="F29" s="48">
        <f t="shared" si="1"/>
        <v>0.09746759164448085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7302200</v>
      </c>
      <c r="E30" s="45">
        <v>750618.4</v>
      </c>
      <c r="F30" s="48">
        <f t="shared" si="1"/>
        <v>0.10279345950535455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7554600</v>
      </c>
      <c r="E31" s="45">
        <v>946551</v>
      </c>
      <c r="F31" s="48">
        <f t="shared" si="1"/>
        <v>0.1252946549122389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59800</v>
      </c>
      <c r="F32" s="48">
        <f t="shared" si="1"/>
        <v>0.20100840336134454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0</v>
      </c>
      <c r="F33" s="48">
        <f t="shared" si="1"/>
        <v>0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798100</v>
      </c>
      <c r="E34" s="45">
        <v>0</v>
      </c>
      <c r="F34" s="48">
        <f t="shared" si="1"/>
        <v>0</v>
      </c>
    </row>
    <row r="35" spans="1:6" s="2" customFormat="1" ht="31.5">
      <c r="A35" s="36" t="s">
        <v>219</v>
      </c>
      <c r="B35" s="65" t="s">
        <v>196</v>
      </c>
      <c r="C35" s="55" t="s">
        <v>223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221</v>
      </c>
      <c r="B36" s="62" t="s">
        <v>197</v>
      </c>
      <c r="C36" s="15" t="s">
        <v>224</v>
      </c>
      <c r="D36" s="45">
        <v>300000</v>
      </c>
      <c r="E36" s="45">
        <v>0</v>
      </c>
      <c r="F36" s="48">
        <f>+E36/D36</f>
        <v>0</v>
      </c>
    </row>
    <row r="37" spans="1:6" s="2" customFormat="1" ht="31.5">
      <c r="A37" s="36" t="s">
        <v>220</v>
      </c>
      <c r="B37" s="65" t="s">
        <v>198</v>
      </c>
      <c r="C37" s="55" t="s">
        <v>225</v>
      </c>
      <c r="D37" s="46">
        <f>+D38</f>
        <v>330900</v>
      </c>
      <c r="E37" s="46">
        <f>+E38</f>
        <v>0</v>
      </c>
      <c r="F37" s="49">
        <f>+E37/D37</f>
        <v>0</v>
      </c>
    </row>
    <row r="38" spans="1:6" s="2" customFormat="1" ht="25.5">
      <c r="A38" s="33" t="s">
        <v>222</v>
      </c>
      <c r="B38" s="62" t="s">
        <v>145</v>
      </c>
      <c r="C38" s="15" t="s">
        <v>226</v>
      </c>
      <c r="D38" s="45">
        <v>330900</v>
      </c>
      <c r="E38" s="45">
        <v>0</v>
      </c>
      <c r="F38" s="48">
        <f>+E38/D38</f>
        <v>0</v>
      </c>
    </row>
    <row r="39" spans="1:6" s="16" customFormat="1" ht="31.5">
      <c r="A39" s="37" t="s">
        <v>94</v>
      </c>
      <c r="B39" s="65" t="s">
        <v>199</v>
      </c>
      <c r="C39" s="56" t="s">
        <v>19</v>
      </c>
      <c r="D39" s="46">
        <f>+D40+D41</f>
        <v>18009500</v>
      </c>
      <c r="E39" s="46">
        <f>+E40+E41</f>
        <v>2596666.7199999997</v>
      </c>
      <c r="F39" s="49">
        <f aca="true" t="shared" si="2" ref="F39:F72">+E39/D39</f>
        <v>0.14418316555151448</v>
      </c>
    </row>
    <row r="40" spans="1:6" s="2" customFormat="1" ht="25.5">
      <c r="A40" s="33" t="s">
        <v>95</v>
      </c>
      <c r="B40" s="62" t="s">
        <v>7</v>
      </c>
      <c r="C40" s="15" t="s">
        <v>20</v>
      </c>
      <c r="D40" s="45">
        <v>10136900</v>
      </c>
      <c r="E40" s="45">
        <v>1027160.32</v>
      </c>
      <c r="F40" s="48">
        <f t="shared" si="2"/>
        <v>0.10132884017796367</v>
      </c>
    </row>
    <row r="41" spans="1:6" s="2" customFormat="1" ht="12.75">
      <c r="A41" s="33" t="s">
        <v>162</v>
      </c>
      <c r="B41" s="62" t="s">
        <v>163</v>
      </c>
      <c r="C41" s="15" t="s">
        <v>164</v>
      </c>
      <c r="D41" s="45">
        <v>7872600</v>
      </c>
      <c r="E41" s="45">
        <v>1569506.4</v>
      </c>
      <c r="F41" s="48">
        <f>+E41/D41</f>
        <v>0.1993631582958616</v>
      </c>
    </row>
    <row r="42" spans="1:6" s="16" customFormat="1" ht="31.5">
      <c r="A42" s="38" t="s">
        <v>96</v>
      </c>
      <c r="B42" s="65" t="s">
        <v>200</v>
      </c>
      <c r="C42" s="55" t="s">
        <v>46</v>
      </c>
      <c r="D42" s="46">
        <f>+D43</f>
        <v>5894600</v>
      </c>
      <c r="E42" s="46">
        <f>+E43</f>
        <v>0</v>
      </c>
      <c r="F42" s="49">
        <f t="shared" si="2"/>
        <v>0</v>
      </c>
    </row>
    <row r="43" spans="1:6" s="2" customFormat="1" ht="25.5">
      <c r="A43" s="33" t="s">
        <v>97</v>
      </c>
      <c r="B43" s="62" t="s">
        <v>201</v>
      </c>
      <c r="C43" s="15" t="s">
        <v>47</v>
      </c>
      <c r="D43" s="45">
        <v>5894600</v>
      </c>
      <c r="E43" s="45">
        <v>0</v>
      </c>
      <c r="F43" s="48">
        <f t="shared" si="2"/>
        <v>0</v>
      </c>
    </row>
    <row r="44" spans="1:6" s="16" customFormat="1" ht="31.5">
      <c r="A44" s="37" t="s">
        <v>98</v>
      </c>
      <c r="B44" s="65" t="s">
        <v>202</v>
      </c>
      <c r="C44" s="55" t="s">
        <v>48</v>
      </c>
      <c r="D44" s="46">
        <f>D45</f>
        <v>920000</v>
      </c>
      <c r="E44" s="46">
        <f>E45</f>
        <v>0</v>
      </c>
      <c r="F44" s="49">
        <f t="shared" si="2"/>
        <v>0</v>
      </c>
    </row>
    <row r="45" spans="1:6" s="2" customFormat="1" ht="25.5">
      <c r="A45" s="33" t="s">
        <v>99</v>
      </c>
      <c r="B45" s="62" t="s">
        <v>203</v>
      </c>
      <c r="C45" s="15" t="s">
        <v>49</v>
      </c>
      <c r="D45" s="45">
        <v>920000</v>
      </c>
      <c r="E45" s="45">
        <v>0</v>
      </c>
      <c r="F45" s="48">
        <f t="shared" si="2"/>
        <v>0</v>
      </c>
    </row>
    <row r="46" spans="1:6" s="58" customFormat="1" ht="31.5">
      <c r="A46" s="14" t="s">
        <v>100</v>
      </c>
      <c r="B46" s="59" t="s">
        <v>172</v>
      </c>
      <c r="C46" s="14" t="s">
        <v>54</v>
      </c>
      <c r="D46" s="44">
        <f>+D47+D49</f>
        <v>764800</v>
      </c>
      <c r="E46" s="44">
        <f>+E47+E49</f>
        <v>113224</v>
      </c>
      <c r="F46" s="47">
        <f t="shared" si="2"/>
        <v>0.1480439330543933</v>
      </c>
    </row>
    <row r="47" spans="1:6" s="16" customFormat="1" ht="15.75">
      <c r="A47" s="38" t="s">
        <v>101</v>
      </c>
      <c r="B47" s="65" t="s">
        <v>204</v>
      </c>
      <c r="C47" s="55" t="s">
        <v>55</v>
      </c>
      <c r="D47" s="46">
        <f>+D48</f>
        <v>716800</v>
      </c>
      <c r="E47" s="46">
        <f>+E48</f>
        <v>113224</v>
      </c>
      <c r="F47" s="49">
        <f t="shared" si="2"/>
        <v>0.1579575892857143</v>
      </c>
    </row>
    <row r="48" spans="1:6" s="2" customFormat="1" ht="25.5">
      <c r="A48" s="33" t="s">
        <v>102</v>
      </c>
      <c r="B48" s="62" t="s">
        <v>56</v>
      </c>
      <c r="C48" s="15" t="s">
        <v>57</v>
      </c>
      <c r="D48" s="45">
        <v>716800</v>
      </c>
      <c r="E48" s="45">
        <v>113224</v>
      </c>
      <c r="F48" s="48">
        <f t="shared" si="2"/>
        <v>0.1579575892857143</v>
      </c>
    </row>
    <row r="49" spans="1:6" s="16" customFormat="1" ht="47.25">
      <c r="A49" s="38" t="s">
        <v>157</v>
      </c>
      <c r="B49" s="65" t="s">
        <v>205</v>
      </c>
      <c r="C49" s="55" t="s">
        <v>159</v>
      </c>
      <c r="D49" s="46">
        <f>+D50</f>
        <v>48000</v>
      </c>
      <c r="E49" s="46">
        <f>+E50</f>
        <v>0</v>
      </c>
      <c r="F49" s="49">
        <f>+E49/D49</f>
        <v>0</v>
      </c>
    </row>
    <row r="50" spans="1:6" s="2" customFormat="1" ht="25.5">
      <c r="A50" s="33" t="s">
        <v>158</v>
      </c>
      <c r="B50" s="62" t="s">
        <v>161</v>
      </c>
      <c r="C50" s="15" t="s">
        <v>160</v>
      </c>
      <c r="D50" s="45">
        <v>48000</v>
      </c>
      <c r="E50" s="45">
        <v>0</v>
      </c>
      <c r="F50" s="48">
        <f>+E50/D50</f>
        <v>0</v>
      </c>
    </row>
    <row r="51" spans="1:6" s="58" customFormat="1" ht="31.5">
      <c r="A51" s="14" t="s">
        <v>103</v>
      </c>
      <c r="B51" s="59" t="s">
        <v>173</v>
      </c>
      <c r="C51" s="14" t="s">
        <v>60</v>
      </c>
      <c r="D51" s="44">
        <f>+D52</f>
        <v>1764500</v>
      </c>
      <c r="E51" s="44">
        <f>+E52</f>
        <v>150515.33</v>
      </c>
      <c r="F51" s="47">
        <f t="shared" si="2"/>
        <v>0.0853019722300935</v>
      </c>
    </row>
    <row r="52" spans="1:6" s="2" customFormat="1" ht="25.5">
      <c r="A52" s="33" t="s">
        <v>104</v>
      </c>
      <c r="B52" s="62" t="s">
        <v>13</v>
      </c>
      <c r="C52" s="15" t="s">
        <v>61</v>
      </c>
      <c r="D52" s="45">
        <v>1764500</v>
      </c>
      <c r="E52" s="45">
        <v>150515.33</v>
      </c>
      <c r="F52" s="48">
        <f t="shared" si="2"/>
        <v>0.0853019722300935</v>
      </c>
    </row>
    <row r="53" spans="1:6" s="58" customFormat="1" ht="47.25">
      <c r="A53" s="14" t="s">
        <v>105</v>
      </c>
      <c r="B53" s="59" t="s">
        <v>168</v>
      </c>
      <c r="C53" s="14" t="s">
        <v>26</v>
      </c>
      <c r="D53" s="44">
        <f>SUM(D54:D56)</f>
        <v>188352600</v>
      </c>
      <c r="E53" s="44">
        <f>SUM(E54:E56)</f>
        <v>1038093.93</v>
      </c>
      <c r="F53" s="47">
        <f t="shared" si="2"/>
        <v>0.005511439343019423</v>
      </c>
    </row>
    <row r="54" spans="1:6" s="2" customFormat="1" ht="25.5">
      <c r="A54" s="33" t="s">
        <v>106</v>
      </c>
      <c r="B54" s="62" t="s">
        <v>146</v>
      </c>
      <c r="C54" s="15" t="s">
        <v>27</v>
      </c>
      <c r="D54" s="45">
        <v>26266500</v>
      </c>
      <c r="E54" s="45">
        <v>0</v>
      </c>
      <c r="F54" s="48">
        <f t="shared" si="2"/>
        <v>0</v>
      </c>
    </row>
    <row r="55" spans="1:6" s="2" customFormat="1" ht="25.5">
      <c r="A55" s="33" t="s">
        <v>107</v>
      </c>
      <c r="B55" s="62" t="s">
        <v>206</v>
      </c>
      <c r="C55" s="15" t="s">
        <v>52</v>
      </c>
      <c r="D55" s="45">
        <v>154931800</v>
      </c>
      <c r="E55" s="45">
        <v>0</v>
      </c>
      <c r="F55" s="48">
        <f t="shared" si="2"/>
        <v>0</v>
      </c>
    </row>
    <row r="56" spans="1:6" s="2" customFormat="1" ht="25.5">
      <c r="A56" s="33" t="s">
        <v>108</v>
      </c>
      <c r="B56" s="62" t="s">
        <v>207</v>
      </c>
      <c r="C56" s="15" t="s">
        <v>43</v>
      </c>
      <c r="D56" s="45">
        <v>7154300</v>
      </c>
      <c r="E56" s="45">
        <v>1038093.93</v>
      </c>
      <c r="F56" s="48">
        <f t="shared" si="2"/>
        <v>0.14510069888039362</v>
      </c>
    </row>
    <row r="57" spans="1:6" s="58" customFormat="1" ht="31.5">
      <c r="A57" s="14" t="s">
        <v>109</v>
      </c>
      <c r="B57" s="59" t="s">
        <v>170</v>
      </c>
      <c r="C57" s="14" t="s">
        <v>44</v>
      </c>
      <c r="D57" s="44">
        <f>+D58+D59+D60+D61</f>
        <v>99171500</v>
      </c>
      <c r="E57" s="44">
        <f>+E58+E59+E60+E61</f>
        <v>15413858.13</v>
      </c>
      <c r="F57" s="47">
        <f t="shared" si="2"/>
        <v>0.1554262880968827</v>
      </c>
    </row>
    <row r="58" spans="1:6" s="2" customFormat="1" ht="25.5">
      <c r="A58" s="33" t="s">
        <v>227</v>
      </c>
      <c r="B58" s="62" t="s">
        <v>208</v>
      </c>
      <c r="C58" s="15" t="s">
        <v>62</v>
      </c>
      <c r="D58" s="45">
        <v>38168000</v>
      </c>
      <c r="E58" s="45">
        <v>4402175.91</v>
      </c>
      <c r="F58" s="48">
        <f t="shared" si="2"/>
        <v>0.11533682430308112</v>
      </c>
    </row>
    <row r="59" spans="1:6" s="2" customFormat="1" ht="38.25">
      <c r="A59" s="33" t="s">
        <v>228</v>
      </c>
      <c r="B59" s="62" t="s">
        <v>209</v>
      </c>
      <c r="C59" s="15" t="s">
        <v>63</v>
      </c>
      <c r="D59" s="45">
        <v>480000</v>
      </c>
      <c r="E59" s="45">
        <v>0</v>
      </c>
      <c r="F59" s="48">
        <f t="shared" si="2"/>
        <v>0</v>
      </c>
    </row>
    <row r="60" spans="1:6" s="2" customFormat="1" ht="25.5">
      <c r="A60" s="33" t="s">
        <v>229</v>
      </c>
      <c r="B60" s="62" t="s">
        <v>14</v>
      </c>
      <c r="C60" s="15" t="s">
        <v>64</v>
      </c>
      <c r="D60" s="45">
        <v>52523500</v>
      </c>
      <c r="E60" s="45">
        <v>11011682.22</v>
      </c>
      <c r="F60" s="48">
        <f t="shared" si="2"/>
        <v>0.20965248355498017</v>
      </c>
    </row>
    <row r="61" spans="1:6" s="2" customFormat="1" ht="25.5">
      <c r="A61" s="33" t="s">
        <v>230</v>
      </c>
      <c r="B61" s="62" t="s">
        <v>134</v>
      </c>
      <c r="C61" s="15" t="s">
        <v>135</v>
      </c>
      <c r="D61" s="45">
        <v>8000000</v>
      </c>
      <c r="E61" s="45">
        <v>0</v>
      </c>
      <c r="F61" s="48">
        <f>+E61/D61</f>
        <v>0</v>
      </c>
    </row>
    <row r="62" spans="1:6" s="58" customFormat="1" ht="31.5">
      <c r="A62" s="14" t="s">
        <v>110</v>
      </c>
      <c r="B62" s="59" t="s">
        <v>174</v>
      </c>
      <c r="C62" s="14" t="s">
        <v>58</v>
      </c>
      <c r="D62" s="44">
        <f>+D63</f>
        <v>7068741.57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111</v>
      </c>
      <c r="B63" s="62" t="s">
        <v>147</v>
      </c>
      <c r="C63" s="15" t="s">
        <v>59</v>
      </c>
      <c r="D63" s="45">
        <v>7068741.57</v>
      </c>
      <c r="E63" s="45">
        <v>0</v>
      </c>
      <c r="F63" s="48">
        <f>+E63/D63</f>
        <v>0</v>
      </c>
    </row>
    <row r="64" spans="1:6" s="58" customFormat="1" ht="31.5">
      <c r="A64" s="14" t="s">
        <v>114</v>
      </c>
      <c r="B64" s="59" t="s">
        <v>175</v>
      </c>
      <c r="C64" s="14" t="s">
        <v>120</v>
      </c>
      <c r="D64" s="44">
        <f>SUM(D65:D68)</f>
        <v>853900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115</v>
      </c>
      <c r="B65" s="62" t="s">
        <v>119</v>
      </c>
      <c r="C65" s="15" t="s">
        <v>121</v>
      </c>
      <c r="D65" s="45">
        <v>221800</v>
      </c>
      <c r="E65" s="45">
        <v>0</v>
      </c>
      <c r="F65" s="48">
        <f>+E65/D65</f>
        <v>0</v>
      </c>
    </row>
    <row r="66" spans="1:6" s="2" customFormat="1" ht="25.5">
      <c r="A66" s="33" t="s">
        <v>116</v>
      </c>
      <c r="B66" s="62" t="s">
        <v>125</v>
      </c>
      <c r="C66" s="15" t="s">
        <v>122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117</v>
      </c>
      <c r="B67" s="62" t="s">
        <v>210</v>
      </c>
      <c r="C67" s="15" t="s">
        <v>123</v>
      </c>
      <c r="D67" s="45">
        <v>254500</v>
      </c>
      <c r="E67" s="45">
        <v>0</v>
      </c>
      <c r="F67" s="48">
        <f>+E67/D67</f>
        <v>0</v>
      </c>
    </row>
    <row r="68" spans="1:6" s="2" customFormat="1" ht="38.25">
      <c r="A68" s="33" t="s">
        <v>118</v>
      </c>
      <c r="B68" s="62" t="s">
        <v>148</v>
      </c>
      <c r="C68" s="15" t="s">
        <v>124</v>
      </c>
      <c r="D68" s="45">
        <v>239400</v>
      </c>
      <c r="E68" s="45">
        <v>0</v>
      </c>
      <c r="F68" s="48">
        <f t="shared" si="2"/>
        <v>0</v>
      </c>
    </row>
    <row r="69" spans="1:6" s="58" customFormat="1" ht="31.5">
      <c r="A69" s="14" t="s">
        <v>136</v>
      </c>
      <c r="B69" s="59" t="s">
        <v>176</v>
      </c>
      <c r="C69" s="14" t="s">
        <v>129</v>
      </c>
      <c r="D69" s="44">
        <f>+D70+D72</f>
        <v>1926300</v>
      </c>
      <c r="E69" s="44">
        <f>+E70+E72</f>
        <v>467819.05000000005</v>
      </c>
      <c r="F69" s="47">
        <f>+E69/D69</f>
        <v>0.24285887452629396</v>
      </c>
    </row>
    <row r="70" spans="1:6" s="16" customFormat="1" ht="31.5">
      <c r="A70" s="38" t="s">
        <v>137</v>
      </c>
      <c r="B70" s="65" t="s">
        <v>149</v>
      </c>
      <c r="C70" s="57" t="s">
        <v>130</v>
      </c>
      <c r="D70" s="46">
        <f>+D71</f>
        <v>1352100</v>
      </c>
      <c r="E70" s="46">
        <f>+E71</f>
        <v>206696.67</v>
      </c>
      <c r="F70" s="49">
        <f t="shared" si="2"/>
        <v>0.1528708453516752</v>
      </c>
    </row>
    <row r="71" spans="1:6" s="2" customFormat="1" ht="12.75">
      <c r="A71" s="33" t="s">
        <v>138</v>
      </c>
      <c r="B71" s="62" t="s">
        <v>211</v>
      </c>
      <c r="C71" s="15" t="s">
        <v>131</v>
      </c>
      <c r="D71" s="45">
        <v>1352100</v>
      </c>
      <c r="E71" s="45">
        <v>206696.67</v>
      </c>
      <c r="F71" s="48">
        <f>+E71/D71</f>
        <v>0.1528708453516752</v>
      </c>
    </row>
    <row r="72" spans="1:6" s="16" customFormat="1" ht="31.5">
      <c r="A72" s="38" t="s">
        <v>139</v>
      </c>
      <c r="B72" s="65" t="s">
        <v>212</v>
      </c>
      <c r="C72" s="57" t="s">
        <v>132</v>
      </c>
      <c r="D72" s="46">
        <f>+D73</f>
        <v>574200</v>
      </c>
      <c r="E72" s="46">
        <f>+E73</f>
        <v>261122.38</v>
      </c>
      <c r="F72" s="49">
        <f t="shared" si="2"/>
        <v>0.45475858585858586</v>
      </c>
    </row>
    <row r="73" spans="1:6" s="2" customFormat="1" ht="12.75">
      <c r="A73" s="33" t="s">
        <v>140</v>
      </c>
      <c r="B73" s="62" t="s">
        <v>213</v>
      </c>
      <c r="C73" s="15" t="s">
        <v>133</v>
      </c>
      <c r="D73" s="45">
        <v>574200</v>
      </c>
      <c r="E73" s="45">
        <v>261122.38</v>
      </c>
      <c r="F73" s="48">
        <f aca="true" t="shared" si="3" ref="F73:F81">+E73/D73</f>
        <v>0.45475858585858586</v>
      </c>
    </row>
    <row r="74" spans="1:6" s="58" customFormat="1" ht="31.5">
      <c r="A74" s="14" t="s">
        <v>151</v>
      </c>
      <c r="B74" s="59" t="s">
        <v>171</v>
      </c>
      <c r="C74" s="14" t="s">
        <v>154</v>
      </c>
      <c r="D74" s="44">
        <f>+D75+D76</f>
        <v>88800</v>
      </c>
      <c r="E74" s="44">
        <f>+E75+E76</f>
        <v>0</v>
      </c>
      <c r="F74" s="47">
        <f t="shared" si="3"/>
        <v>0</v>
      </c>
    </row>
    <row r="75" spans="1:6" s="2" customFormat="1" ht="38.25">
      <c r="A75" s="33" t="s">
        <v>152</v>
      </c>
      <c r="B75" s="62" t="s">
        <v>150</v>
      </c>
      <c r="C75" s="15" t="s">
        <v>155</v>
      </c>
      <c r="D75" s="45">
        <v>53800</v>
      </c>
      <c r="E75" s="45">
        <v>0</v>
      </c>
      <c r="F75" s="48">
        <f t="shared" si="3"/>
        <v>0</v>
      </c>
    </row>
    <row r="76" spans="1:6" s="2" customFormat="1" ht="25.5">
      <c r="A76" s="33" t="s">
        <v>153</v>
      </c>
      <c r="B76" s="62" t="s">
        <v>214</v>
      </c>
      <c r="C76" s="15" t="s">
        <v>156</v>
      </c>
      <c r="D76" s="45">
        <v>35000</v>
      </c>
      <c r="E76" s="45">
        <v>0</v>
      </c>
      <c r="F76" s="48">
        <f t="shared" si="3"/>
        <v>0</v>
      </c>
    </row>
    <row r="77" spans="1:6" s="2" customFormat="1" ht="31.5">
      <c r="A77" s="14" t="s">
        <v>177</v>
      </c>
      <c r="B77" s="59" t="s">
        <v>187</v>
      </c>
      <c r="C77" s="14" t="s">
        <v>182</v>
      </c>
      <c r="D77" s="44">
        <f>+D78+D80</f>
        <v>2140400</v>
      </c>
      <c r="E77" s="44">
        <f>+E78+E80</f>
        <v>0</v>
      </c>
      <c r="F77" s="47">
        <f t="shared" si="3"/>
        <v>0</v>
      </c>
    </row>
    <row r="78" spans="1:6" s="2" customFormat="1" ht="31.5">
      <c r="A78" s="38" t="s">
        <v>178</v>
      </c>
      <c r="B78" s="65" t="s">
        <v>215</v>
      </c>
      <c r="C78" s="57" t="s">
        <v>183</v>
      </c>
      <c r="D78" s="46">
        <f>+D79</f>
        <v>2059500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179</v>
      </c>
      <c r="B79" s="62" t="s">
        <v>216</v>
      </c>
      <c r="C79" s="15" t="s">
        <v>184</v>
      </c>
      <c r="D79" s="45">
        <v>2059500</v>
      </c>
      <c r="E79" s="45">
        <v>0</v>
      </c>
      <c r="F79" s="48">
        <f t="shared" si="3"/>
        <v>0</v>
      </c>
    </row>
    <row r="80" spans="1:6" s="2" customFormat="1" ht="31.5">
      <c r="A80" s="38" t="s">
        <v>180</v>
      </c>
      <c r="B80" s="65" t="s">
        <v>217</v>
      </c>
      <c r="C80" s="57" t="s">
        <v>185</v>
      </c>
      <c r="D80" s="46">
        <f>+D81</f>
        <v>80900</v>
      </c>
      <c r="E80" s="46">
        <f>+E81</f>
        <v>0</v>
      </c>
      <c r="F80" s="49">
        <f t="shared" si="3"/>
        <v>0</v>
      </c>
    </row>
    <row r="81" spans="1:6" s="2" customFormat="1" ht="25.5">
      <c r="A81" s="33" t="s">
        <v>181</v>
      </c>
      <c r="B81" s="62" t="s">
        <v>218</v>
      </c>
      <c r="C81" s="15" t="s">
        <v>186</v>
      </c>
      <c r="D81" s="45">
        <v>80900</v>
      </c>
      <c r="E81" s="45">
        <v>0</v>
      </c>
      <c r="F81" s="48">
        <f t="shared" si="3"/>
        <v>0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233</v>
      </c>
      <c r="B84" s="68"/>
      <c r="C84" s="25"/>
      <c r="D84" s="50"/>
      <c r="E84" s="69" t="s">
        <v>234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126</v>
      </c>
      <c r="B88" s="66"/>
      <c r="C88" s="25"/>
      <c r="D88" s="50"/>
      <c r="E88" s="50"/>
      <c r="F88" s="52"/>
    </row>
    <row r="89" spans="1:6" ht="15.75" customHeight="1">
      <c r="A89" s="66" t="s">
        <v>127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2020-04-07T02:10:27Z</dcterms:modified>
  <cp:category/>
  <cp:version/>
  <cp:contentType/>
  <cp:contentStatus/>
</cp:coreProperties>
</file>