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<sst xmlns="http://schemas.openxmlformats.org/spreadsheetml/2006/main" count="236" uniqueCount="234">
  <si>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</si>
  <si>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</si>
  <si>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</si>
  <si>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</si>
  <si>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</si>
  <si>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</si>
  <si>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</si>
  <si>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</si>
  <si>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</si>
  <si>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</si>
  <si>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</si>
  <si>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</si>
  <si>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</si>
  <si>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</si>
  <si>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</si>
  <si>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</si>
  <si>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</si>
  <si>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</si>
  <si>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</si>
  <si>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</si>
  <si>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</si>
  <si>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</si>
  <si>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</si>
  <si>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</si>
  <si>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</si>
  <si>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</si>
  <si>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</si>
  <si>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</si>
  <si>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</si>
  <si>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</si>
  <si>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</si>
  <si>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</si>
  <si>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</si>
  <si>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</si>
  <si>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</si>
  <si>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</si>
  <si>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</si>
  <si>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</si>
  <si>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</si>
  <si>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</si>
  <si>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</si>
  <si>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</si>
  <si>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</si>
  <si>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</si>
  <si>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</si>
  <si>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</si>
  <si>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</si>
  <si>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</si>
  <si>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</si>
  <si>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</si>
  <si>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</si>
  <si>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</si>
  <si>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</si>
  <si>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</si>
  <si>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</si>
  <si>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</si>
  <si>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</si>
  <si>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</si>
  <si>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</si>
  <si>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</si>
  <si>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</si>
  <si>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</si>
  <si>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</si>
  <si>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</si>
  <si>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</si>
  <si>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</si>
  <si>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</si>
  <si>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</si>
  <si>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</si>
  <si>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</si>
  <si>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</si>
  <si>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</si>
  <si>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</si>
  <si>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</si>
  <si>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</si>
  <si>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</si>
  <si>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</si>
  <si>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</si>
  <si>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</si>
  <si>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</si>
  <si>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</si>
  <si>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</si>
  <si>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</si>
  <si>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</si>
  <si>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</si>
  <si>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</si>
  <si>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</si>
  <si>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</si>
  <si>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</si>
  <si>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</si>
  <si>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</si>
  <si>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</si>
  <si>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</si>
  <si>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</si>
  <si>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</si>
  <si>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</si>
  <si>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</si>
  <si>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</si>
  <si>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</si>
  <si>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</si>
  <si>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</si>
  <si>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</si>
  <si>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</si>
  <si>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</si>
  <si>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</si>
  <si>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</si>
  <si>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</si>
  <si>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</si>
  <si>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</si>
  <si>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</si>
  <si>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</si>
  <si>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</si>
  <si>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</si>
  <si>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</si>
  <si>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</si>
  <si>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</si>
  <si>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</si>
  <si>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</si>
  <si>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</si>
  <si>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</si>
  <si>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</si>
  <si>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</si>
  <si>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</si>
  <si>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</si>
  <si>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</si>
  <si>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</si>
  <si>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</si>
  <si>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</si>
  <si>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</si>
  <si>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</si>
  <si>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</si>
  <si>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</si>
  <si>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</si>
  <si>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</si>
  <si>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</si>
  <si>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</si>
  <si>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</si>
  <si>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</si>
  <si>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</si>
  <si>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</si>
  <si>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</si>
  <si>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</si>
  <si>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</si>
  <si>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</si>
  <si>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</si>
  <si>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</si>
  <si>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</si>
  <si>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</si>
  <si>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</si>
  <si>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</si>
  <si>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</si>
  <si>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</si>
  <si>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</si>
  <si>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</si>
  <si>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</si>
  <si>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</si>
  <si>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</si>
  <si>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</si>
  <si>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</si>
  <si>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</si>
  <si>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</si>
  <si>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</si>
  <si>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</si>
  <si>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</si>
  <si>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</si>
  <si>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</si>
  <si>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</si>
  <si>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</si>
  <si>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</si>
  <si>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</si>
  <si>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</si>
  <si>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</si>
  <si>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</si>
  <si>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</si>
  <si>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</si>
  <si>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</si>
  <si>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</si>
  <si>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</si>
  <si>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</si>
  <si>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</si>
  <si>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</si>
  <si>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</si>
  <si>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</si>
  <si>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</si>
  <si>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</si>
  <si>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</si>
  <si>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</si>
  <si>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</si>
  <si>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</si>
  <si>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</si>
  <si>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</si>
  <si>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</si>
  <si>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</si>
  <si>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</si>
  <si>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</si>
  <si>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</si>
  <si>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</si>
  <si>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</si>
  <si>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</si>
  <si>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</si>
  <si>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</si>
  <si>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</si>
  <si>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</si>
  <si>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</si>
  <si>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</si>
  <si>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</si>
  <si>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</si>
  <si>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</si>
  <si>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</si>
  <si>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</si>
  <si>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</si>
  <si>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</si>
  <si>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</si>
  <si>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</si>
  <si>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</si>
  <si>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на 01.04.2018 года</t>
  </si>
  <si>
    <t>Исполнено на 01.04.2018г.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</si>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</sst>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150" zoomScaleNormal="90" zoomScaleSheetLayoutView="150" zoomScalePageLayoutView="0" workbookViewId="0" topLeftCell="A19">
      <selection activeCell="C35" sqref="C35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215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209</v>
      </c>
      <c r="E6" s="6" t="s">
        <v>216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+D8+D18+D25+D47+D50+D52+D56+D65+D67+D72+D79</f>
        <v>1162543851.87</v>
      </c>
      <c r="E7" s="46">
        <f>+E8+E18+E25+E47+E50+E52+E56+E65+E67+E72</f>
        <v>177209411.34</v>
      </c>
      <c r="F7" s="49">
        <f>+E7/D7</f>
        <v>0.1524324532403241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623361662.8</v>
      </c>
      <c r="E8" s="46">
        <f>SUM(E9:E17)</f>
        <v>109263586.94</v>
      </c>
      <c r="F8" s="49">
        <f>+E8/D8</f>
        <v>0.17528121066863916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185553400</v>
      </c>
      <c r="E9" s="47">
        <v>34465708.78</v>
      </c>
      <c r="F9" s="50">
        <f>+E9/D9</f>
        <v>0.18574549849261723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278545800</v>
      </c>
      <c r="E10" s="47">
        <v>51521058.28</v>
      </c>
      <c r="F10" s="50">
        <f aca="true" t="shared" si="0" ref="F10:F24">+E10/D10</f>
        <v>0.1849644054227348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59981973.8</v>
      </c>
      <c r="E11" s="47">
        <v>10290250.04</v>
      </c>
      <c r="F11" s="50">
        <f t="shared" si="0"/>
        <v>0.1715557089586805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37264</v>
      </c>
      <c r="F12" s="50">
        <f t="shared" si="0"/>
        <v>0.03602823165425892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13613200</v>
      </c>
      <c r="E13" s="47">
        <v>41068.03</v>
      </c>
      <c r="F13" s="50">
        <f t="shared" si="0"/>
        <v>0.0030167800370228893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64547</v>
      </c>
      <c r="F14" s="50">
        <f t="shared" si="0"/>
        <v>0.06187997315693606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80595889</v>
      </c>
      <c r="E15" s="47">
        <v>12373190.81</v>
      </c>
      <c r="F15" s="50">
        <f t="shared" si="0"/>
        <v>0.1535213639742841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2467200</v>
      </c>
      <c r="E16" s="47">
        <v>395900</v>
      </c>
      <c r="F16" s="50">
        <f t="shared" si="0"/>
        <v>0.1604653047989624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74600</v>
      </c>
      <c r="F17" s="50">
        <f t="shared" si="0"/>
        <v>0.1416097190584662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169255950</v>
      </c>
      <c r="E18" s="46">
        <f>SUM(E19:E24)</f>
        <v>28438618.38</v>
      </c>
      <c r="F18" s="49">
        <f>+E18/D18</f>
        <v>0.168021380518676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26723344</v>
      </c>
      <c r="E19" s="47">
        <v>4292669.05</v>
      </c>
      <c r="F19" s="50">
        <f t="shared" si="0"/>
        <v>0.16063367855460003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57967824</v>
      </c>
      <c r="E20" s="47">
        <v>9588767.56</v>
      </c>
      <c r="F20" s="50">
        <f t="shared" si="0"/>
        <v>0.1654153442088839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32252150</v>
      </c>
      <c r="E21" s="47">
        <v>4658785.32</v>
      </c>
      <c r="F21" s="50">
        <f t="shared" si="0"/>
        <v>0.14444882961290953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1130091.29</v>
      </c>
      <c r="F22" s="50">
        <f t="shared" si="0"/>
        <v>0.13558871825020696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43831432</v>
      </c>
      <c r="E23" s="47">
        <v>8745905.16</v>
      </c>
      <c r="F23" s="50">
        <f t="shared" si="0"/>
        <v>0.1995350085755811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22400</v>
      </c>
      <c r="F24" s="50">
        <f t="shared" si="0"/>
        <v>0.15290102389078497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+D26+D34+D36+D39+D41+D43</f>
        <v>166124130.09</v>
      </c>
      <c r="E25" s="46">
        <f>+E26+E34+E36+E39+E41+E43</f>
        <v>18476660.7</v>
      </c>
      <c r="F25" s="49">
        <f>+E25/D25</f>
        <v>0.11122201627174823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SUM(D27:D33)</f>
        <v>144902078</v>
      </c>
      <c r="E26" s="48">
        <f>SUM(E27:E33)</f>
        <v>17061719.54</v>
      </c>
      <c r="F26" s="51">
        <f>+E26/D26</f>
        <v>0.11774654839663513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122107078</v>
      </c>
      <c r="E27" s="47">
        <v>12761561.66</v>
      </c>
      <c r="F27" s="50">
        <f aca="true" t="shared" si="1" ref="F27:F35">+E27/D27</f>
        <v>0.10451123611360187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4405200</v>
      </c>
      <c r="E28" s="47">
        <v>1054842.75</v>
      </c>
      <c r="F28" s="50">
        <f t="shared" si="1"/>
        <v>0.23945399754835195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6574500</v>
      </c>
      <c r="E29" s="47">
        <v>865810.01</v>
      </c>
      <c r="F29" s="50">
        <f t="shared" si="1"/>
        <v>0.13169214541029736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2003700.12</v>
      </c>
      <c r="F30" s="50">
        <f t="shared" si="1"/>
        <v>0.3088364678863731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8000</v>
      </c>
      <c r="F31" s="50">
        <f t="shared" si="1"/>
        <v>0.029531192321889995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4237100</v>
      </c>
      <c r="E32" s="47">
        <v>367805</v>
      </c>
      <c r="F32" s="50">
        <f t="shared" si="1"/>
        <v>0.08680583417903755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17" customFormat="1" ht="31.5">
      <c r="A34" s="38" t="s">
        <v>210</v>
      </c>
      <c r="B34" s="98" t="s">
        <v>212</v>
      </c>
      <c r="C34" s="77" t="s">
        <v>232</v>
      </c>
      <c r="D34" s="48">
        <f>+D35</f>
        <v>100000</v>
      </c>
      <c r="E34" s="48">
        <f>+E35</f>
        <v>0</v>
      </c>
      <c r="F34" s="51">
        <f t="shared" si="1"/>
        <v>0</v>
      </c>
    </row>
    <row r="35" spans="1:6" s="2" customFormat="1" ht="25.5">
      <c r="A35" s="34" t="s">
        <v>211</v>
      </c>
      <c r="B35" s="99" t="s">
        <v>213</v>
      </c>
      <c r="C35" s="61" t="s">
        <v>233</v>
      </c>
      <c r="D35" s="47">
        <v>100000</v>
      </c>
      <c r="E35" s="47">
        <v>0</v>
      </c>
      <c r="F35" s="50">
        <f t="shared" si="1"/>
        <v>0</v>
      </c>
    </row>
    <row r="36" spans="1:6" s="17" customFormat="1" ht="47.25">
      <c r="A36" s="38" t="s">
        <v>132</v>
      </c>
      <c r="B36" s="75" t="s">
        <v>181</v>
      </c>
      <c r="C36" s="77" t="s">
        <v>44</v>
      </c>
      <c r="D36" s="48">
        <f>+D37+D38</f>
        <v>10347900</v>
      </c>
      <c r="E36" s="48">
        <f>+E37+E38</f>
        <v>1035070.16</v>
      </c>
      <c r="F36" s="51">
        <f aca="true" t="shared" si="2" ref="F36:F77">+E36/D36</f>
        <v>0.10002707409232792</v>
      </c>
    </row>
    <row r="37" spans="1:6" s="2" customFormat="1" ht="25.5">
      <c r="A37" s="34" t="s">
        <v>133</v>
      </c>
      <c r="B37" s="68" t="s">
        <v>9</v>
      </c>
      <c r="C37" s="61" t="s">
        <v>45</v>
      </c>
      <c r="D37" s="47">
        <v>7654900</v>
      </c>
      <c r="E37" s="47">
        <v>685070.16</v>
      </c>
      <c r="F37" s="50">
        <f t="shared" si="2"/>
        <v>0.08949433173522842</v>
      </c>
    </row>
    <row r="38" spans="1:6" s="2" customFormat="1" ht="12.75">
      <c r="A38" s="34" t="s">
        <v>175</v>
      </c>
      <c r="B38" s="78" t="s">
        <v>176</v>
      </c>
      <c r="C38" s="79" t="s">
        <v>177</v>
      </c>
      <c r="D38" s="47">
        <v>2693000</v>
      </c>
      <c r="E38" s="47">
        <v>350000</v>
      </c>
      <c r="F38" s="50">
        <f>+E38/D38</f>
        <v>0.12996658002227998</v>
      </c>
    </row>
    <row r="39" spans="1:6" s="17" customFormat="1" ht="31.5">
      <c r="A39" s="39" t="s">
        <v>134</v>
      </c>
      <c r="B39" s="75" t="s">
        <v>100</v>
      </c>
      <c r="C39" s="72" t="s">
        <v>73</v>
      </c>
      <c r="D39" s="48">
        <f>+D40</f>
        <v>4771700</v>
      </c>
      <c r="E39" s="48">
        <f>+E40</f>
        <v>379871</v>
      </c>
      <c r="F39" s="51">
        <f t="shared" si="2"/>
        <v>0.07960915397028313</v>
      </c>
    </row>
    <row r="40" spans="1:6" s="2" customFormat="1" ht="25.5">
      <c r="A40" s="34" t="s">
        <v>135</v>
      </c>
      <c r="B40" s="60" t="s">
        <v>32</v>
      </c>
      <c r="C40" s="59" t="s">
        <v>74</v>
      </c>
      <c r="D40" s="47">
        <v>4771700</v>
      </c>
      <c r="E40" s="47">
        <v>379871</v>
      </c>
      <c r="F40" s="50">
        <f t="shared" si="2"/>
        <v>0.07960915397028313</v>
      </c>
    </row>
    <row r="41" spans="1:6" s="17" customFormat="1" ht="31.5">
      <c r="A41" s="38" t="s">
        <v>136</v>
      </c>
      <c r="B41" s="80" t="s">
        <v>75</v>
      </c>
      <c r="C41" s="72" t="s">
        <v>76</v>
      </c>
      <c r="D41" s="48">
        <f>D42</f>
        <v>313500</v>
      </c>
      <c r="E41" s="48">
        <f>E42</f>
        <v>0</v>
      </c>
      <c r="F41" s="51">
        <f t="shared" si="2"/>
        <v>0</v>
      </c>
    </row>
    <row r="42" spans="1:6" s="2" customFormat="1" ht="25.5">
      <c r="A42" s="34" t="s">
        <v>137</v>
      </c>
      <c r="B42" s="68" t="s">
        <v>35</v>
      </c>
      <c r="C42" s="59" t="s">
        <v>77</v>
      </c>
      <c r="D42" s="47">
        <v>313500</v>
      </c>
      <c r="E42" s="47">
        <v>0</v>
      </c>
      <c r="F42" s="50">
        <f t="shared" si="2"/>
        <v>0</v>
      </c>
    </row>
    <row r="43" spans="1:6" s="17" customFormat="1" ht="31.5">
      <c r="A43" s="38" t="s">
        <v>138</v>
      </c>
      <c r="B43" s="80" t="s">
        <v>102</v>
      </c>
      <c r="C43" s="72" t="s">
        <v>80</v>
      </c>
      <c r="D43" s="48">
        <f>SUM(D44:D46)</f>
        <v>5688952.09</v>
      </c>
      <c r="E43" s="48">
        <f>SUM(E44:E46)</f>
        <v>0</v>
      </c>
      <c r="F43" s="51">
        <f t="shared" si="2"/>
        <v>0</v>
      </c>
    </row>
    <row r="44" spans="1:6" s="2" customFormat="1" ht="38.25">
      <c r="A44" s="34" t="s">
        <v>139</v>
      </c>
      <c r="B44" s="68" t="s">
        <v>182</v>
      </c>
      <c r="C44" s="59" t="s">
        <v>81</v>
      </c>
      <c r="D44" s="47">
        <v>5293677</v>
      </c>
      <c r="E44" s="47">
        <v>0</v>
      </c>
      <c r="F44" s="50">
        <f t="shared" si="2"/>
        <v>0</v>
      </c>
    </row>
    <row r="45" spans="1:6" s="2" customFormat="1" ht="25.5">
      <c r="A45" s="34" t="s">
        <v>217</v>
      </c>
      <c r="B45" s="100" t="s">
        <v>221</v>
      </c>
      <c r="C45" s="59" t="s">
        <v>219</v>
      </c>
      <c r="D45" s="47">
        <v>100000</v>
      </c>
      <c r="E45" s="47">
        <v>0</v>
      </c>
      <c r="F45" s="50">
        <f>+E45/D45</f>
        <v>0</v>
      </c>
    </row>
    <row r="46" spans="1:6" s="2" customFormat="1" ht="25.5">
      <c r="A46" s="34" t="s">
        <v>218</v>
      </c>
      <c r="B46" s="100" t="s">
        <v>222</v>
      </c>
      <c r="C46" s="59" t="s">
        <v>220</v>
      </c>
      <c r="D46" s="47">
        <v>295275.09</v>
      </c>
      <c r="E46" s="47">
        <v>0</v>
      </c>
      <c r="F46" s="50">
        <f>+E46/D46</f>
        <v>0</v>
      </c>
    </row>
    <row r="47" spans="1:6" ht="31.5">
      <c r="A47" s="40" t="s">
        <v>140</v>
      </c>
      <c r="B47" s="81" t="s">
        <v>43</v>
      </c>
      <c r="C47" s="67" t="s">
        <v>85</v>
      </c>
      <c r="D47" s="46">
        <f>+D48</f>
        <v>717800</v>
      </c>
      <c r="E47" s="46">
        <f>+E48</f>
        <v>75880</v>
      </c>
      <c r="F47" s="49">
        <f t="shared" si="2"/>
        <v>0.10571189746447478</v>
      </c>
    </row>
    <row r="48" spans="1:6" s="17" customFormat="1" ht="15.75">
      <c r="A48" s="39" t="s">
        <v>141</v>
      </c>
      <c r="B48" s="82" t="s">
        <v>84</v>
      </c>
      <c r="C48" s="72" t="s">
        <v>86</v>
      </c>
      <c r="D48" s="48">
        <f>+D49</f>
        <v>717800</v>
      </c>
      <c r="E48" s="48">
        <f>+E49</f>
        <v>75880</v>
      </c>
      <c r="F48" s="51">
        <f t="shared" si="2"/>
        <v>0.10571189746447478</v>
      </c>
    </row>
    <row r="49" spans="1:6" s="2" customFormat="1" ht="25.5">
      <c r="A49" s="34" t="s">
        <v>142</v>
      </c>
      <c r="B49" s="62" t="s">
        <v>87</v>
      </c>
      <c r="C49" s="59" t="s">
        <v>88</v>
      </c>
      <c r="D49" s="47">
        <v>717800</v>
      </c>
      <c r="E49" s="47">
        <v>75880</v>
      </c>
      <c r="F49" s="50">
        <f t="shared" si="2"/>
        <v>0.10571189746447478</v>
      </c>
    </row>
    <row r="50" spans="1:6" ht="31.5">
      <c r="A50" s="14" t="s">
        <v>143</v>
      </c>
      <c r="B50" s="66" t="s">
        <v>103</v>
      </c>
      <c r="C50" s="67" t="s">
        <v>92</v>
      </c>
      <c r="D50" s="46">
        <f>+D51</f>
        <v>1908900</v>
      </c>
      <c r="E50" s="46">
        <f>+E51</f>
        <v>462470.15</v>
      </c>
      <c r="F50" s="49">
        <f t="shared" si="2"/>
        <v>0.24227049609722878</v>
      </c>
    </row>
    <row r="51" spans="1:6" s="2" customFormat="1" ht="25.5">
      <c r="A51" s="34" t="s">
        <v>144</v>
      </c>
      <c r="B51" s="68" t="s">
        <v>24</v>
      </c>
      <c r="C51" s="59" t="s">
        <v>93</v>
      </c>
      <c r="D51" s="47">
        <v>1908900</v>
      </c>
      <c r="E51" s="47">
        <v>462470.15</v>
      </c>
      <c r="F51" s="50">
        <f t="shared" si="2"/>
        <v>0.24227049609722878</v>
      </c>
    </row>
    <row r="52" spans="1:6" ht="47.25">
      <c r="A52" s="14" t="s">
        <v>145</v>
      </c>
      <c r="B52" s="56" t="s">
        <v>183</v>
      </c>
      <c r="C52" s="83" t="s">
        <v>51</v>
      </c>
      <c r="D52" s="46">
        <f>SUM(D53:D55)</f>
        <v>106604575</v>
      </c>
      <c r="E52" s="46">
        <f>SUM(E53:E55)</f>
        <v>1160255.69</v>
      </c>
      <c r="F52" s="49">
        <f t="shared" si="2"/>
        <v>0.01088373261654108</v>
      </c>
    </row>
    <row r="53" spans="1:6" s="2" customFormat="1" ht="25.5">
      <c r="A53" s="34" t="s">
        <v>146</v>
      </c>
      <c r="B53" s="58" t="s">
        <v>5</v>
      </c>
      <c r="C53" s="76" t="s">
        <v>52</v>
      </c>
      <c r="D53" s="47">
        <v>58408575</v>
      </c>
      <c r="E53" s="47">
        <v>0</v>
      </c>
      <c r="F53" s="50">
        <f t="shared" si="2"/>
        <v>0</v>
      </c>
    </row>
    <row r="54" spans="1:6" s="2" customFormat="1" ht="25.5">
      <c r="A54" s="34" t="s">
        <v>147</v>
      </c>
      <c r="B54" s="84" t="s">
        <v>89</v>
      </c>
      <c r="C54" s="59" t="s">
        <v>82</v>
      </c>
      <c r="D54" s="47">
        <v>42200300</v>
      </c>
      <c r="E54" s="47">
        <v>0</v>
      </c>
      <c r="F54" s="50">
        <f t="shared" si="2"/>
        <v>0</v>
      </c>
    </row>
    <row r="55" spans="1:6" s="2" customFormat="1" ht="25.5">
      <c r="A55" s="34" t="s">
        <v>148</v>
      </c>
      <c r="B55" s="68" t="s">
        <v>28</v>
      </c>
      <c r="C55" s="59" t="s">
        <v>70</v>
      </c>
      <c r="D55" s="47">
        <v>5995700</v>
      </c>
      <c r="E55" s="47">
        <v>1160255.69</v>
      </c>
      <c r="F55" s="50">
        <f t="shared" si="2"/>
        <v>0.19351463382090497</v>
      </c>
    </row>
    <row r="56" spans="1:6" ht="31.5">
      <c r="A56" s="40" t="s">
        <v>149</v>
      </c>
      <c r="B56" s="56" t="s">
        <v>184</v>
      </c>
      <c r="C56" s="83" t="s">
        <v>71</v>
      </c>
      <c r="D56" s="46">
        <f>+D57+D62</f>
        <v>85685099.99</v>
      </c>
      <c r="E56" s="46">
        <f>+E57+E62</f>
        <v>18819425.619999997</v>
      </c>
      <c r="F56" s="49">
        <f t="shared" si="2"/>
        <v>0.21963475122508283</v>
      </c>
    </row>
    <row r="57" spans="1:6" s="17" customFormat="1" ht="31.5">
      <c r="A57" s="39" t="s">
        <v>150</v>
      </c>
      <c r="B57" s="85" t="s">
        <v>29</v>
      </c>
      <c r="C57" s="77" t="s">
        <v>94</v>
      </c>
      <c r="D57" s="48">
        <f>SUM(D58:D61)</f>
        <v>85188499.99</v>
      </c>
      <c r="E57" s="48">
        <f>SUM(E58:E61)</f>
        <v>18819425.619999997</v>
      </c>
      <c r="F57" s="51">
        <f t="shared" si="2"/>
        <v>0.22091509560808265</v>
      </c>
    </row>
    <row r="58" spans="1:6" s="2" customFormat="1" ht="25.5">
      <c r="A58" s="34" t="s">
        <v>151</v>
      </c>
      <c r="B58" s="70" t="s">
        <v>33</v>
      </c>
      <c r="C58" s="61" t="s">
        <v>95</v>
      </c>
      <c r="D58" s="47">
        <v>27156700</v>
      </c>
      <c r="E58" s="47">
        <v>5385519.84</v>
      </c>
      <c r="F58" s="50">
        <f t="shared" si="2"/>
        <v>0.1983127493399419</v>
      </c>
    </row>
    <row r="59" spans="1:6" s="2" customFormat="1" ht="38.25">
      <c r="A59" s="34" t="s">
        <v>152</v>
      </c>
      <c r="B59" s="68" t="s">
        <v>214</v>
      </c>
      <c r="C59" s="59" t="s">
        <v>98</v>
      </c>
      <c r="D59" s="47">
        <v>480000</v>
      </c>
      <c r="E59" s="47">
        <v>75000</v>
      </c>
      <c r="F59" s="50">
        <f t="shared" si="2"/>
        <v>0.15625</v>
      </c>
    </row>
    <row r="60" spans="1:6" s="2" customFormat="1" ht="25.5">
      <c r="A60" s="34" t="s">
        <v>153</v>
      </c>
      <c r="B60" s="68" t="s">
        <v>26</v>
      </c>
      <c r="C60" s="59" t="s">
        <v>99</v>
      </c>
      <c r="D60" s="47">
        <v>44802400</v>
      </c>
      <c r="E60" s="47">
        <v>13358905.78</v>
      </c>
      <c r="F60" s="50">
        <f t="shared" si="2"/>
        <v>0.298173887559595</v>
      </c>
    </row>
    <row r="61" spans="1:6" s="2" customFormat="1" ht="25.5">
      <c r="A61" s="34" t="s">
        <v>197</v>
      </c>
      <c r="B61" s="68" t="s">
        <v>198</v>
      </c>
      <c r="C61" s="59" t="s">
        <v>199</v>
      </c>
      <c r="D61" s="47">
        <v>12749399.99</v>
      </c>
      <c r="E61" s="47">
        <v>0</v>
      </c>
      <c r="F61" s="50">
        <f>+E61/D61</f>
        <v>0</v>
      </c>
    </row>
    <row r="62" spans="1:6" s="17" customFormat="1" ht="31.5">
      <c r="A62" s="38" t="s">
        <v>154</v>
      </c>
      <c r="B62" s="80" t="s">
        <v>30</v>
      </c>
      <c r="C62" s="72" t="s">
        <v>96</v>
      </c>
      <c r="D62" s="48">
        <f>SUM(D63:D64)</f>
        <v>496600</v>
      </c>
      <c r="E62" s="48">
        <f>SUM(E63:E64)</f>
        <v>0</v>
      </c>
      <c r="F62" s="51">
        <f t="shared" si="2"/>
        <v>0</v>
      </c>
    </row>
    <row r="63" spans="1:6" s="2" customFormat="1" ht="12.75">
      <c r="A63" s="34" t="s">
        <v>155</v>
      </c>
      <c r="B63" s="68" t="s">
        <v>25</v>
      </c>
      <c r="C63" s="59" t="s">
        <v>97</v>
      </c>
      <c r="D63" s="47">
        <v>461400</v>
      </c>
      <c r="E63" s="47">
        <v>0</v>
      </c>
      <c r="F63" s="50">
        <f t="shared" si="2"/>
        <v>0</v>
      </c>
    </row>
    <row r="64" spans="1:6" s="2" customFormat="1" ht="12.75">
      <c r="A64" s="34" t="s">
        <v>187</v>
      </c>
      <c r="B64" s="58" t="s">
        <v>185</v>
      </c>
      <c r="C64" s="59" t="s">
        <v>186</v>
      </c>
      <c r="D64" s="47">
        <v>35200</v>
      </c>
      <c r="E64" s="47">
        <v>0</v>
      </c>
      <c r="F64" s="50">
        <f t="shared" si="2"/>
        <v>0</v>
      </c>
    </row>
    <row r="65" spans="1:6" ht="31.5">
      <c r="A65" s="14" t="s">
        <v>156</v>
      </c>
      <c r="B65" s="86" t="s">
        <v>22</v>
      </c>
      <c r="C65" s="67" t="s">
        <v>90</v>
      </c>
      <c r="D65" s="46">
        <f>+D66</f>
        <v>6024558.99</v>
      </c>
      <c r="E65" s="46">
        <f>+E66</f>
        <v>0</v>
      </c>
      <c r="F65" s="49">
        <f>+E65/D65</f>
        <v>0</v>
      </c>
    </row>
    <row r="66" spans="1:6" s="2" customFormat="1" ht="25.5">
      <c r="A66" s="15" t="s">
        <v>157</v>
      </c>
      <c r="B66" s="96" t="s">
        <v>23</v>
      </c>
      <c r="C66" s="59" t="s">
        <v>91</v>
      </c>
      <c r="D66" s="47">
        <v>6024558.99</v>
      </c>
      <c r="E66" s="47">
        <v>0</v>
      </c>
      <c r="F66" s="50">
        <f>+E66/D66</f>
        <v>0</v>
      </c>
    </row>
    <row r="67" spans="1:6" ht="31.5">
      <c r="A67" s="14" t="s">
        <v>161</v>
      </c>
      <c r="B67" s="65" t="s">
        <v>160</v>
      </c>
      <c r="C67" s="16" t="s">
        <v>167</v>
      </c>
      <c r="D67" s="46">
        <f>SUM(D68:D71)</f>
        <v>1177425</v>
      </c>
      <c r="E67" s="46">
        <f>SUM(E68:E71)</f>
        <v>102184.95999999999</v>
      </c>
      <c r="F67" s="49">
        <f t="shared" si="2"/>
        <v>0.08678681020022506</v>
      </c>
    </row>
    <row r="68" spans="1:6" s="2" customFormat="1" ht="29.25" customHeight="1">
      <c r="A68" s="15" t="s">
        <v>162</v>
      </c>
      <c r="B68" s="97" t="s">
        <v>166</v>
      </c>
      <c r="C68" s="15" t="s">
        <v>168</v>
      </c>
      <c r="D68" s="47">
        <v>220400</v>
      </c>
      <c r="E68" s="47">
        <v>84045.56</v>
      </c>
      <c r="F68" s="50">
        <f>+E68/D68</f>
        <v>0.38133194192377495</v>
      </c>
    </row>
    <row r="69" spans="1:6" s="2" customFormat="1" ht="25.5">
      <c r="A69" s="15" t="s">
        <v>163</v>
      </c>
      <c r="B69" s="97" t="s">
        <v>172</v>
      </c>
      <c r="C69" s="15" t="s">
        <v>169</v>
      </c>
      <c r="D69" s="47">
        <v>177400</v>
      </c>
      <c r="E69" s="47">
        <v>18139.4</v>
      </c>
      <c r="F69" s="50">
        <f>+E69/D69</f>
        <v>0.10225140924464488</v>
      </c>
    </row>
    <row r="70" spans="1:6" s="2" customFormat="1" ht="25.5">
      <c r="A70" s="15" t="s">
        <v>164</v>
      </c>
      <c r="B70" s="97" t="s">
        <v>173</v>
      </c>
      <c r="C70" s="15" t="s">
        <v>170</v>
      </c>
      <c r="D70" s="47">
        <v>518425</v>
      </c>
      <c r="E70" s="47">
        <v>0</v>
      </c>
      <c r="F70" s="50">
        <f>+E70/D70</f>
        <v>0</v>
      </c>
    </row>
    <row r="71" spans="1:6" s="2" customFormat="1" ht="38.25">
      <c r="A71" s="15" t="s">
        <v>165</v>
      </c>
      <c r="B71" s="97" t="s">
        <v>174</v>
      </c>
      <c r="C71" s="15" t="s">
        <v>171</v>
      </c>
      <c r="D71" s="47">
        <v>261200</v>
      </c>
      <c r="E71" s="47">
        <v>0</v>
      </c>
      <c r="F71" s="50">
        <f t="shared" si="2"/>
        <v>0</v>
      </c>
    </row>
    <row r="72" spans="1:6" s="2" customFormat="1" ht="31.5">
      <c r="A72" s="40" t="s">
        <v>200</v>
      </c>
      <c r="B72" s="87" t="s">
        <v>188</v>
      </c>
      <c r="C72" s="88" t="s">
        <v>189</v>
      </c>
      <c r="D72" s="46">
        <f>+D73+D75+D77</f>
        <v>1603750</v>
      </c>
      <c r="E72" s="46">
        <f>+E73+E75+E77</f>
        <v>410328.89999999997</v>
      </c>
      <c r="F72" s="49">
        <f>+E72/D72</f>
        <v>0.2558559002338269</v>
      </c>
    </row>
    <row r="73" spans="1:6" s="2" customFormat="1" ht="30">
      <c r="A73" s="39" t="s">
        <v>201</v>
      </c>
      <c r="B73" s="89" t="s">
        <v>190</v>
      </c>
      <c r="C73" s="90" t="s">
        <v>191</v>
      </c>
      <c r="D73" s="48">
        <f>+D74</f>
        <v>1221850</v>
      </c>
      <c r="E73" s="48">
        <f>+E74</f>
        <v>124326.16</v>
      </c>
      <c r="F73" s="51">
        <f t="shared" si="2"/>
        <v>0.10175239186479519</v>
      </c>
    </row>
    <row r="74" spans="1:6" s="2" customFormat="1" ht="25.5">
      <c r="A74" s="34" t="s">
        <v>202</v>
      </c>
      <c r="B74" s="84" t="s">
        <v>31</v>
      </c>
      <c r="C74" s="91" t="s">
        <v>192</v>
      </c>
      <c r="D74" s="47">
        <v>1221850</v>
      </c>
      <c r="E74" s="47">
        <v>124326.16</v>
      </c>
      <c r="F74" s="50">
        <f>+E74/D74</f>
        <v>0.10175239186479519</v>
      </c>
    </row>
    <row r="75" spans="1:6" s="2" customFormat="1" ht="47.25">
      <c r="A75" s="39" t="s">
        <v>203</v>
      </c>
      <c r="B75" s="92" t="s">
        <v>34</v>
      </c>
      <c r="C75" s="90" t="s">
        <v>193</v>
      </c>
      <c r="D75" s="48">
        <f>+D76</f>
        <v>311400</v>
      </c>
      <c r="E75" s="48">
        <f>+E76</f>
        <v>254336.07</v>
      </c>
      <c r="F75" s="51">
        <f t="shared" si="2"/>
        <v>0.8167503853564547</v>
      </c>
    </row>
    <row r="76" spans="1:6" s="2" customFormat="1" ht="25.5">
      <c r="A76" s="34" t="s">
        <v>204</v>
      </c>
      <c r="B76" s="93" t="s">
        <v>21</v>
      </c>
      <c r="C76" s="91" t="s">
        <v>194</v>
      </c>
      <c r="D76" s="47">
        <v>311400</v>
      </c>
      <c r="E76" s="47">
        <v>254336.07</v>
      </c>
      <c r="F76" s="50">
        <f>+E76/D76</f>
        <v>0.8167503853564547</v>
      </c>
    </row>
    <row r="77" spans="1:6" s="2" customFormat="1" ht="31.5">
      <c r="A77" s="39" t="s">
        <v>205</v>
      </c>
      <c r="B77" s="92" t="s">
        <v>36</v>
      </c>
      <c r="C77" s="90" t="s">
        <v>195</v>
      </c>
      <c r="D77" s="48">
        <f>+D78</f>
        <v>70500</v>
      </c>
      <c r="E77" s="48">
        <f>+E78</f>
        <v>31666.67</v>
      </c>
      <c r="F77" s="51">
        <f t="shared" si="2"/>
        <v>0.44917262411347514</v>
      </c>
    </row>
    <row r="78" spans="1:6" s="2" customFormat="1" ht="25.5">
      <c r="A78" s="34" t="s">
        <v>206</v>
      </c>
      <c r="B78" s="84" t="s">
        <v>20</v>
      </c>
      <c r="C78" s="91" t="s">
        <v>196</v>
      </c>
      <c r="D78" s="47">
        <v>70500</v>
      </c>
      <c r="E78" s="47">
        <v>31666.67</v>
      </c>
      <c r="F78" s="50">
        <f>+E78/D78</f>
        <v>0.44917262411347514</v>
      </c>
    </row>
    <row r="79" spans="1:6" ht="31.5">
      <c r="A79" s="14" t="s">
        <v>223</v>
      </c>
      <c r="B79" s="101" t="s">
        <v>229</v>
      </c>
      <c r="C79" s="16" t="s">
        <v>226</v>
      </c>
      <c r="D79" s="46">
        <f>+D80+D81</f>
        <v>80000</v>
      </c>
      <c r="E79" s="46">
        <f>+E80+E81</f>
        <v>0</v>
      </c>
      <c r="F79" s="49">
        <f>+E79/D79</f>
        <v>0</v>
      </c>
    </row>
    <row r="80" spans="1:6" s="2" customFormat="1" ht="29.25" customHeight="1">
      <c r="A80" s="15" t="s">
        <v>224</v>
      </c>
      <c r="B80" s="100" t="s">
        <v>230</v>
      </c>
      <c r="C80" s="15" t="s">
        <v>227</v>
      </c>
      <c r="D80" s="47">
        <v>45000</v>
      </c>
      <c r="E80" s="47">
        <v>0</v>
      </c>
      <c r="F80" s="50">
        <f>+E80/D80</f>
        <v>0</v>
      </c>
    </row>
    <row r="81" spans="1:6" s="2" customFormat="1" ht="25.5">
      <c r="A81" s="15" t="s">
        <v>225</v>
      </c>
      <c r="B81" s="100" t="s">
        <v>231</v>
      </c>
      <c r="C81" s="15" t="s">
        <v>228</v>
      </c>
      <c r="D81" s="47">
        <v>35000</v>
      </c>
      <c r="E81" s="47">
        <v>0</v>
      </c>
      <c r="F81" s="50">
        <f>+E81/D81</f>
        <v>0</v>
      </c>
    </row>
    <row r="82" spans="1:6" ht="15.75">
      <c r="A82" s="52"/>
      <c r="B82" s="29"/>
      <c r="C82" s="26"/>
      <c r="D82" s="53"/>
      <c r="E82" s="53"/>
      <c r="F82" s="54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 customHeight="1">
      <c r="A85" s="104" t="s">
        <v>207</v>
      </c>
      <c r="B85" s="104"/>
      <c r="C85" s="26"/>
      <c r="D85" s="53"/>
      <c r="E85" s="105" t="s">
        <v>208</v>
      </c>
      <c r="F85" s="105"/>
    </row>
    <row r="86" spans="1:6" ht="15.75">
      <c r="A86" s="54"/>
      <c r="B86" s="29"/>
      <c r="C86" s="26"/>
      <c r="D86" s="53"/>
      <c r="E86" s="53"/>
      <c r="F86" s="5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 customHeight="1">
      <c r="A89" s="102" t="s">
        <v>178</v>
      </c>
      <c r="B89" s="102"/>
      <c r="C89" s="26"/>
      <c r="D89" s="53"/>
      <c r="E89" s="53"/>
      <c r="F89" s="55"/>
    </row>
    <row r="90" spans="1:6" ht="15.75" customHeight="1">
      <c r="A90" s="102" t="s">
        <v>179</v>
      </c>
      <c r="B90" s="102"/>
      <c r="C90" s="26"/>
      <c r="D90" s="53"/>
      <c r="E90" s="53"/>
      <c r="F90" s="55"/>
    </row>
    <row r="91" spans="1:6" ht="15.75">
      <c r="A91" s="42"/>
      <c r="B91" s="21"/>
      <c r="C91" s="22"/>
      <c r="D91" s="23"/>
      <c r="E91" s="23"/>
      <c r="F91" s="23"/>
    </row>
    <row r="92" spans="1:6" ht="15.75">
      <c r="A92" s="43"/>
      <c r="B92" s="24"/>
      <c r="C92" s="26"/>
      <c r="D92" s="20"/>
      <c r="E92" s="20"/>
      <c r="F92" s="20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2"/>
      <c r="B94" s="21"/>
      <c r="C94" s="27"/>
      <c r="D94" s="23"/>
      <c r="E94" s="23"/>
      <c r="F94" s="23"/>
    </row>
    <row r="95" spans="1:6" ht="15.75">
      <c r="A95" s="43"/>
      <c r="B95" s="24"/>
      <c r="C95" s="19"/>
      <c r="D95" s="20"/>
      <c r="E95" s="20"/>
      <c r="F95" s="20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2"/>
      <c r="B97" s="21"/>
      <c r="C97" s="22"/>
      <c r="D97" s="23"/>
      <c r="E97" s="23"/>
      <c r="F97" s="23"/>
    </row>
    <row r="98" spans="1:6" ht="15.75">
      <c r="A98" s="44"/>
      <c r="B98" s="25"/>
      <c r="C98" s="26"/>
      <c r="D98" s="20"/>
      <c r="E98" s="20"/>
      <c r="F98" s="20"/>
    </row>
    <row r="99" spans="1:6" ht="15.75">
      <c r="A99" s="41"/>
      <c r="B99" s="18"/>
      <c r="C99" s="19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2"/>
      <c r="B103" s="21"/>
      <c r="C103" s="22"/>
      <c r="D103" s="23"/>
      <c r="E103" s="23"/>
      <c r="F103" s="23"/>
    </row>
    <row r="104" spans="1:6" ht="15.75">
      <c r="A104" s="43"/>
      <c r="B104" s="24"/>
      <c r="C104" s="26"/>
      <c r="D104" s="20"/>
      <c r="E104" s="20"/>
      <c r="F104" s="20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32"/>
      <c r="B107" s="28"/>
      <c r="C107" s="27"/>
      <c r="D107" s="23"/>
      <c r="E107" s="23"/>
      <c r="F107" s="23"/>
    </row>
    <row r="108" spans="1:6" ht="15.75">
      <c r="A108" s="41"/>
      <c r="B108" s="18"/>
      <c r="C108" s="19"/>
      <c r="D108" s="20"/>
      <c r="E108" s="20"/>
      <c r="F108" s="20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2"/>
      <c r="B112" s="21"/>
      <c r="C112" s="22"/>
      <c r="D112" s="23"/>
      <c r="E112" s="23"/>
      <c r="F112" s="23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3"/>
      <c r="B114" s="24"/>
      <c r="C114" s="27"/>
      <c r="D114" s="20"/>
      <c r="E114" s="20"/>
      <c r="F114" s="20"/>
    </row>
    <row r="115" spans="1:6" ht="15.75">
      <c r="A115" s="45"/>
      <c r="B115" s="29"/>
      <c r="C115" s="26"/>
      <c r="D115" s="20"/>
      <c r="E115" s="20"/>
      <c r="F115" s="20"/>
    </row>
    <row r="116" spans="1:6" ht="15.75">
      <c r="A116" s="43"/>
      <c r="B116" s="24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21"/>
      <c r="B118" s="21"/>
      <c r="C118" s="27"/>
      <c r="D118" s="23"/>
      <c r="E118" s="23"/>
      <c r="F118" s="23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30"/>
      <c r="B120" s="30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21"/>
      <c r="B123" s="21"/>
      <c r="C123" s="27"/>
      <c r="D123" s="23"/>
      <c r="E123" s="23"/>
      <c r="F123" s="23"/>
    </row>
    <row r="124" spans="1:6" ht="15.75">
      <c r="A124" s="24"/>
      <c r="B124" s="24"/>
      <c r="C124" s="26"/>
      <c r="D124" s="20"/>
      <c r="E124" s="20"/>
      <c r="F124" s="20"/>
    </row>
    <row r="125" spans="1:6" ht="15.75">
      <c r="A125" s="29"/>
      <c r="B125" s="29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4"/>
      <c r="B128" s="24"/>
      <c r="C128" s="26"/>
      <c r="D128" s="20"/>
      <c r="E128" s="20"/>
      <c r="F128" s="20"/>
    </row>
    <row r="129" spans="1:6" ht="15.75">
      <c r="A129" s="21"/>
      <c r="B129" s="21"/>
      <c r="C129" s="27"/>
      <c r="D129" s="23"/>
      <c r="E129" s="23"/>
      <c r="F129" s="2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</sheetData>
  <sheetProtection/>
  <mergeCells count="7">
    <mergeCell ref="A90:B90"/>
    <mergeCell ref="A2:F2"/>
    <mergeCell ref="A3:F3"/>
    <mergeCell ref="A4:F4"/>
    <mergeCell ref="A85:B85"/>
    <mergeCell ref="E85:F85"/>
    <mergeCell ref="A89:B89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2018-04-12T01:56:22Z</dcterms:modified>
  <cp:category/>
  <cp:version/>
  <cp:contentType/>
  <cp:contentStatus/>
</cp:coreProperties>
</file>