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3040" windowHeight="8910"/>
  </bookViews>
  <sheets>
    <sheet name="Лист1" sheetId="1" r:id="rId1"/>
  </sheets>
  <definedNames>
    <definedName name="_xlnm.Print_Area" localSheetId="0">Лист1!$A$1:$J$19</definedName>
  </definedNames>
  <calcPr calcId="124519"/>
</workbook>
</file>

<file path=xl/calcChain.xml><?xml version="1.0" encoding="utf-8"?>
<calcChain xmlns="http://schemas.openxmlformats.org/spreadsheetml/2006/main">
  <c r="J15" i="1"/>
  <c r="J14" l="1"/>
  <c r="I15" l="1"/>
  <c r="H15" s="1"/>
  <c r="I14"/>
  <c r="H14" s="1"/>
  <c r="I17"/>
  <c r="I7"/>
  <c r="I8"/>
  <c r="I9"/>
  <c r="I10"/>
  <c r="I11"/>
  <c r="I12"/>
  <c r="I6"/>
  <c r="J12"/>
  <c r="F12"/>
  <c r="F11"/>
  <c r="J11" s="1"/>
  <c r="F10"/>
  <c r="J10" s="1"/>
  <c r="H10" s="1"/>
  <c r="F9"/>
  <c r="J9" s="1"/>
  <c r="F8"/>
  <c r="J8" s="1"/>
  <c r="F7"/>
  <c r="J7" s="1"/>
  <c r="F6"/>
  <c r="J6" s="1"/>
  <c r="E13"/>
  <c r="G13"/>
  <c r="D13"/>
  <c r="H11" l="1"/>
  <c r="H7"/>
  <c r="H12"/>
  <c r="H6"/>
  <c r="H8"/>
  <c r="H9"/>
  <c r="F13"/>
  <c r="J13"/>
  <c r="I13"/>
  <c r="J18"/>
  <c r="F18"/>
  <c r="E18"/>
  <c r="D17"/>
  <c r="G16"/>
  <c r="E16"/>
  <c r="F15"/>
  <c r="F14"/>
  <c r="H13" l="1"/>
  <c r="E19"/>
  <c r="F16"/>
  <c r="F19" s="1"/>
  <c r="D14"/>
  <c r="D18"/>
  <c r="D15"/>
  <c r="D16" l="1"/>
  <c r="D19"/>
  <c r="I16"/>
  <c r="J16"/>
  <c r="J19" s="1"/>
  <c r="H16" l="1"/>
  <c r="G18"/>
  <c r="G19" s="1"/>
  <c r="H17"/>
  <c r="I18"/>
  <c r="I19" s="1"/>
  <c r="H18" l="1"/>
  <c r="H19" s="1"/>
</calcChain>
</file>

<file path=xl/sharedStrings.xml><?xml version="1.0" encoding="utf-8"?>
<sst xmlns="http://schemas.openxmlformats.org/spreadsheetml/2006/main" count="41" uniqueCount="29">
  <si>
    <t>№ п/п</t>
  </si>
  <si>
    <t xml:space="preserve">Областной бюджет </t>
  </si>
  <si>
    <t>в том числе:</t>
  </si>
  <si>
    <t>в рублях</t>
  </si>
  <si>
    <t>Ассигнования на 2025 год</t>
  </si>
  <si>
    <t>По заключенному соглашению</t>
  </si>
  <si>
    <t>ВСЕГО с учетом уменьшения субсидии</t>
  </si>
  <si>
    <t>Наименование инициативного проекта</t>
  </si>
  <si>
    <t>Наименование муниципального образования</t>
  </si>
  <si>
    <t>итого:</t>
  </si>
  <si>
    <t>Бодайбинское муниципальное образование</t>
  </si>
  <si>
    <t>Мамаканское муниципальное образование</t>
  </si>
  <si>
    <t>"Семейная игротека: Умнейка в библиотеке п. Мамакан"</t>
  </si>
  <si>
    <t>"Образ!"</t>
  </si>
  <si>
    <t>"Где музыка живет - живет и развивается народ!"</t>
  </si>
  <si>
    <t>"Детско-юношеский пресс-центр при МКУ ДО "Дом творчества" г. Бодайбо"</t>
  </si>
  <si>
    <t>""Метеоплощадка" на территории МКДОУ д/с № 8"</t>
  </si>
  <si>
    <t>"Спортивный досуг"</t>
  </si>
  <si>
    <t>"МЕТЕОСТАНЦИЯ ДЛЯ ЮННАТОВ"</t>
  </si>
  <si>
    <t>"Спорт в каждый двор"</t>
  </si>
  <si>
    <t>"Устройство ограждения территории кладбища в микрорайоне Колобовщина г. Бодайбо"</t>
  </si>
  <si>
    <t>"Благоустройство улицы Набережной с устройством смотровой площадки"</t>
  </si>
  <si>
    <t>Муниципальное образование г.Бодайбо и района</t>
  </si>
  <si>
    <t>ВСЕГО</t>
  </si>
  <si>
    <t>По дополнительному соглашению</t>
  </si>
  <si>
    <t>Информация о реализации инициативных проектов в 2025 году на территории Бодайбинского района</t>
  </si>
  <si>
    <t>Местный бюджет + инициативные платежи</t>
  </si>
  <si>
    <t>Сумма экономии субсидии (возврат в ОБ) по письму МО</t>
  </si>
  <si>
    <t>Приложение 1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</si>
</sst>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Font="1"/>
    <xf numFmtId="4" fontId="0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view="pageBreakPreview" zoomScaleSheetLayoutView="100" workbookViewId="0">
      <selection activeCell="I1" sqref="I1:J1"/>
    </sheetView>
  </sheetViews>
  <sheetFormatPr defaultRowHeight="15"/>
  <cols>
    <col min="1" max="1" width="4.7109375" customWidth="1"/>
    <col min="2" max="2" width="26.140625" customWidth="1"/>
    <col min="3" max="3" width="27.85546875" customWidth="1"/>
    <col min="4" max="4" width="17.85546875" customWidth="1"/>
    <col min="5" max="5" width="14.85546875" customWidth="1"/>
    <col min="6" max="6" width="13.7109375" customWidth="1"/>
    <col min="7" max="7" width="14.85546875" customWidth="1"/>
    <col min="8" max="8" width="20.5703125" customWidth="1"/>
    <col min="9" max="9" width="14.85546875" customWidth="1"/>
    <col min="10" max="10" width="14.140625" customWidth="1"/>
  </cols>
  <sheetData>
    <row r="1" spans="1:11" ht="15.75" customHeight="1">
      <c r="I1" s="50" t="s">
        <v>28</v>
      </c>
      <c r="J1" s="50"/>
    </row>
    <row r="2" spans="1:11" ht="25.9" customHeight="1">
      <c r="A2" s="3"/>
      <c r="B2" s="42" t="s">
        <v>25</v>
      </c>
      <c r="C2" s="42"/>
      <c r="D2" s="42"/>
      <c r="E2" s="42"/>
      <c r="F2" s="42"/>
      <c r="G2" s="42"/>
      <c r="H2" s="42"/>
      <c r="I2" s="42"/>
      <c r="J2" s="4"/>
    </row>
    <row r="3" spans="1:11" ht="14.25" customHeight="1" thickBot="1">
      <c r="J3" s="2" t="s">
        <v>3</v>
      </c>
    </row>
    <row r="4" spans="1:11" s="19" customFormat="1" ht="44.25" customHeight="1">
      <c r="A4" s="43" t="s">
        <v>0</v>
      </c>
      <c r="B4" s="45" t="s">
        <v>8</v>
      </c>
      <c r="C4" s="45" t="s">
        <v>7</v>
      </c>
      <c r="D4" s="33" t="s">
        <v>5</v>
      </c>
      <c r="E4" s="47" t="s">
        <v>2</v>
      </c>
      <c r="F4" s="48"/>
      <c r="G4" s="45" t="s">
        <v>27</v>
      </c>
      <c r="H4" s="33" t="s">
        <v>24</v>
      </c>
      <c r="I4" s="47" t="s">
        <v>2</v>
      </c>
      <c r="J4" s="49"/>
    </row>
    <row r="5" spans="1:11" s="19" customFormat="1" ht="63.6" customHeight="1">
      <c r="A5" s="44"/>
      <c r="B5" s="46"/>
      <c r="C5" s="46"/>
      <c r="D5" s="1" t="s">
        <v>4</v>
      </c>
      <c r="E5" s="1" t="s">
        <v>1</v>
      </c>
      <c r="F5" s="1" t="s">
        <v>26</v>
      </c>
      <c r="G5" s="46"/>
      <c r="H5" s="1" t="s">
        <v>6</v>
      </c>
      <c r="I5" s="1" t="s">
        <v>1</v>
      </c>
      <c r="J5" s="1" t="s">
        <v>26</v>
      </c>
    </row>
    <row r="6" spans="1:11" s="19" customFormat="1" ht="39" customHeight="1">
      <c r="A6" s="34">
        <v>1</v>
      </c>
      <c r="B6" s="21" t="s">
        <v>22</v>
      </c>
      <c r="C6" s="22" t="s">
        <v>12</v>
      </c>
      <c r="D6" s="23">
        <v>70000</v>
      </c>
      <c r="E6" s="23">
        <v>52500</v>
      </c>
      <c r="F6" s="23">
        <f>6300+11200</f>
        <v>17500</v>
      </c>
      <c r="G6" s="24">
        <v>0</v>
      </c>
      <c r="H6" s="23">
        <f t="shared" ref="H6:H12" si="0">I6+J6</f>
        <v>70000</v>
      </c>
      <c r="I6" s="23">
        <f>E6-G6</f>
        <v>52500</v>
      </c>
      <c r="J6" s="35">
        <f t="shared" ref="J6:J11" si="1">F6</f>
        <v>17500</v>
      </c>
    </row>
    <row r="7" spans="1:11" s="19" customFormat="1" ht="39" customHeight="1">
      <c r="A7" s="34">
        <v>2</v>
      </c>
      <c r="B7" s="21" t="s">
        <v>22</v>
      </c>
      <c r="C7" s="22" t="s">
        <v>13</v>
      </c>
      <c r="D7" s="23">
        <v>530000</v>
      </c>
      <c r="E7" s="23">
        <v>397500</v>
      </c>
      <c r="F7" s="23">
        <f>68900+63600</f>
        <v>132500</v>
      </c>
      <c r="G7" s="24">
        <v>0</v>
      </c>
      <c r="H7" s="23">
        <f t="shared" si="0"/>
        <v>530000</v>
      </c>
      <c r="I7" s="23">
        <f t="shared" ref="I7:I12" si="2">E7-G7</f>
        <v>397500</v>
      </c>
      <c r="J7" s="35">
        <f t="shared" si="1"/>
        <v>132500</v>
      </c>
    </row>
    <row r="8" spans="1:11" s="19" customFormat="1" ht="39" customHeight="1">
      <c r="A8" s="34">
        <v>3</v>
      </c>
      <c r="B8" s="21" t="s">
        <v>22</v>
      </c>
      <c r="C8" s="22" t="s">
        <v>14</v>
      </c>
      <c r="D8" s="23">
        <v>272550</v>
      </c>
      <c r="E8" s="23">
        <v>204412</v>
      </c>
      <c r="F8" s="23">
        <f>35432+32706</f>
        <v>68138</v>
      </c>
      <c r="G8" s="24">
        <v>0</v>
      </c>
      <c r="H8" s="23">
        <f t="shared" si="0"/>
        <v>272550</v>
      </c>
      <c r="I8" s="23">
        <f t="shared" si="2"/>
        <v>204412</v>
      </c>
      <c r="J8" s="35">
        <f t="shared" si="1"/>
        <v>68138</v>
      </c>
    </row>
    <row r="9" spans="1:11" s="19" customFormat="1" ht="39" customHeight="1">
      <c r="A9" s="34">
        <v>4</v>
      </c>
      <c r="B9" s="21" t="s">
        <v>22</v>
      </c>
      <c r="C9" s="22" t="s">
        <v>15</v>
      </c>
      <c r="D9" s="23">
        <v>604250</v>
      </c>
      <c r="E9" s="23">
        <v>453187</v>
      </c>
      <c r="F9" s="23">
        <f>86063+65000</f>
        <v>151063</v>
      </c>
      <c r="G9" s="24">
        <v>0</v>
      </c>
      <c r="H9" s="23">
        <f t="shared" si="0"/>
        <v>604250</v>
      </c>
      <c r="I9" s="23">
        <f t="shared" si="2"/>
        <v>453187</v>
      </c>
      <c r="J9" s="35">
        <f t="shared" si="1"/>
        <v>151063</v>
      </c>
    </row>
    <row r="10" spans="1:11" s="19" customFormat="1" ht="39" customHeight="1">
      <c r="A10" s="34">
        <v>5</v>
      </c>
      <c r="B10" s="21" t="s">
        <v>22</v>
      </c>
      <c r="C10" s="22" t="s">
        <v>16</v>
      </c>
      <c r="D10" s="23">
        <v>600000</v>
      </c>
      <c r="E10" s="23">
        <v>450000</v>
      </c>
      <c r="F10" s="23">
        <f>86700+63300</f>
        <v>150000</v>
      </c>
      <c r="G10" s="24">
        <v>0</v>
      </c>
      <c r="H10" s="23">
        <f t="shared" si="0"/>
        <v>600000</v>
      </c>
      <c r="I10" s="23">
        <f t="shared" si="2"/>
        <v>450000</v>
      </c>
      <c r="J10" s="35">
        <f t="shared" si="1"/>
        <v>150000</v>
      </c>
    </row>
    <row r="11" spans="1:11" s="19" customFormat="1" ht="39" customHeight="1">
      <c r="A11" s="34">
        <v>6</v>
      </c>
      <c r="B11" s="21" t="s">
        <v>22</v>
      </c>
      <c r="C11" s="22" t="s">
        <v>17</v>
      </c>
      <c r="D11" s="23">
        <v>350000</v>
      </c>
      <c r="E11" s="23">
        <v>262500</v>
      </c>
      <c r="F11" s="23">
        <f>52500+35000</f>
        <v>87500</v>
      </c>
      <c r="G11" s="24">
        <v>0</v>
      </c>
      <c r="H11" s="23">
        <f t="shared" si="0"/>
        <v>350000</v>
      </c>
      <c r="I11" s="23">
        <f t="shared" si="2"/>
        <v>262500</v>
      </c>
      <c r="J11" s="35">
        <f t="shared" si="1"/>
        <v>87500</v>
      </c>
    </row>
    <row r="12" spans="1:11" s="19" customFormat="1" ht="39" customHeight="1" thickBot="1">
      <c r="A12" s="34">
        <v>7</v>
      </c>
      <c r="B12" s="21" t="s">
        <v>22</v>
      </c>
      <c r="C12" s="22" t="s">
        <v>18</v>
      </c>
      <c r="D12" s="23">
        <v>818000</v>
      </c>
      <c r="E12" s="23">
        <v>613500</v>
      </c>
      <c r="F12" s="23">
        <f>117450+87050</f>
        <v>204500</v>
      </c>
      <c r="G12" s="24">
        <v>90600</v>
      </c>
      <c r="H12" s="23">
        <f t="shared" si="0"/>
        <v>697200</v>
      </c>
      <c r="I12" s="23">
        <f t="shared" si="2"/>
        <v>522900</v>
      </c>
      <c r="J12" s="35">
        <f>100105.31+74194.69</f>
        <v>174300</v>
      </c>
    </row>
    <row r="13" spans="1:11" s="5" customFormat="1" ht="39" customHeight="1" thickBot="1">
      <c r="A13" s="36"/>
      <c r="B13" s="12" t="s">
        <v>9</v>
      </c>
      <c r="C13" s="25"/>
      <c r="D13" s="26">
        <f>SUM(D6:D12)</f>
        <v>3244800</v>
      </c>
      <c r="E13" s="26">
        <f t="shared" ref="E13:J13" si="3">SUM(E6:E12)</f>
        <v>2433599</v>
      </c>
      <c r="F13" s="26">
        <f t="shared" si="3"/>
        <v>811201</v>
      </c>
      <c r="G13" s="26">
        <f t="shared" si="3"/>
        <v>90600</v>
      </c>
      <c r="H13" s="26">
        <f t="shared" si="3"/>
        <v>3124000</v>
      </c>
      <c r="I13" s="26">
        <f t="shared" si="3"/>
        <v>2342999</v>
      </c>
      <c r="J13" s="37">
        <f t="shared" si="3"/>
        <v>781001</v>
      </c>
    </row>
    <row r="14" spans="1:11" s="19" customFormat="1" ht="62.25" customHeight="1" thickBot="1">
      <c r="A14" s="7">
        <v>1</v>
      </c>
      <c r="B14" s="18" t="s">
        <v>10</v>
      </c>
      <c r="C14" s="22" t="s">
        <v>20</v>
      </c>
      <c r="D14" s="8">
        <f>E14+F14</f>
        <v>1367350</v>
      </c>
      <c r="E14" s="8">
        <v>1052859</v>
      </c>
      <c r="F14" s="8">
        <f>177756+136735</f>
        <v>314491</v>
      </c>
      <c r="G14" s="8">
        <v>252686.16</v>
      </c>
      <c r="H14" s="28">
        <f>I14+J14</f>
        <v>1039186</v>
      </c>
      <c r="I14" s="30">
        <f>E14-G14</f>
        <v>800172.84</v>
      </c>
      <c r="J14" s="29">
        <f>135094.36+103918.8</f>
        <v>239013.15999999997</v>
      </c>
      <c r="K14" s="20"/>
    </row>
    <row r="15" spans="1:11" s="19" customFormat="1" ht="36.75" customHeight="1" thickBot="1">
      <c r="A15" s="9">
        <v>2</v>
      </c>
      <c r="B15" s="18" t="s">
        <v>10</v>
      </c>
      <c r="C15" s="22" t="s">
        <v>19</v>
      </c>
      <c r="D15" s="10">
        <f>E15+F15</f>
        <v>1500000</v>
      </c>
      <c r="E15" s="10">
        <v>1155000</v>
      </c>
      <c r="F15" s="10">
        <f>195000+150000</f>
        <v>345000</v>
      </c>
      <c r="G15" s="10">
        <v>3619.16</v>
      </c>
      <c r="H15" s="31">
        <f>I15+J15</f>
        <v>1495299.8900000001</v>
      </c>
      <c r="I15" s="31">
        <f>E15-G15</f>
        <v>1151380.8400000001</v>
      </c>
      <c r="J15" s="32">
        <f>56010+93520+72813.1+121575.85+0.1</f>
        <v>343919.05</v>
      </c>
      <c r="K15" s="20"/>
    </row>
    <row r="16" spans="1:11" s="5" customFormat="1" ht="22.5" customHeight="1" thickBot="1">
      <c r="A16" s="11"/>
      <c r="B16" s="12" t="s">
        <v>9</v>
      </c>
      <c r="C16" s="12"/>
      <c r="D16" s="13">
        <f t="shared" ref="D16" si="4">E16+F16</f>
        <v>2867350</v>
      </c>
      <c r="E16" s="13">
        <f>SUM(E14:E15)</f>
        <v>2207859</v>
      </c>
      <c r="F16" s="13">
        <f>SUM(F14:F15)</f>
        <v>659491</v>
      </c>
      <c r="G16" s="13">
        <f>SUM(G14:G15)</f>
        <v>256305.32</v>
      </c>
      <c r="H16" s="13">
        <f>I16+J16</f>
        <v>2534485.89</v>
      </c>
      <c r="I16" s="13">
        <f>SUM(I14:I15)</f>
        <v>1951553.6800000002</v>
      </c>
      <c r="J16" s="14">
        <f>SUM(J14:J15)</f>
        <v>582932.21</v>
      </c>
    </row>
    <row r="17" spans="1:10" s="19" customFormat="1" ht="48.75" customHeight="1" thickBot="1">
      <c r="A17" s="15">
        <v>1</v>
      </c>
      <c r="B17" s="6" t="s">
        <v>11</v>
      </c>
      <c r="C17" s="22" t="s">
        <v>21</v>
      </c>
      <c r="D17" s="16">
        <f>E17+F17</f>
        <v>2000000</v>
      </c>
      <c r="E17" s="16">
        <v>1800000</v>
      </c>
      <c r="F17" s="16">
        <v>200000</v>
      </c>
      <c r="G17" s="16">
        <v>9671.65</v>
      </c>
      <c r="H17" s="16">
        <f>I17+J17</f>
        <v>1989253.7200000002</v>
      </c>
      <c r="I17" s="27">
        <f>E17-G17</f>
        <v>1790328.35</v>
      </c>
      <c r="J17" s="17">
        <v>198925.37</v>
      </c>
    </row>
    <row r="18" spans="1:10" s="5" customFormat="1" ht="48.75" customHeight="1" thickBot="1">
      <c r="A18" s="38"/>
      <c r="B18" s="39" t="s">
        <v>9</v>
      </c>
      <c r="C18" s="39"/>
      <c r="D18" s="40">
        <f t="shared" ref="D18" si="5">E18+F18</f>
        <v>2000000</v>
      </c>
      <c r="E18" s="40">
        <f>SUM(E17:E17)</f>
        <v>1800000</v>
      </c>
      <c r="F18" s="40">
        <f>SUM(F17:F17)</f>
        <v>200000</v>
      </c>
      <c r="G18" s="40">
        <f>SUM(G17:G17)</f>
        <v>9671.65</v>
      </c>
      <c r="H18" s="40">
        <f>I18+J18</f>
        <v>1989253.7200000002</v>
      </c>
      <c r="I18" s="40">
        <f>SUM(I17:I17)</f>
        <v>1790328.35</v>
      </c>
      <c r="J18" s="41">
        <f>SUM(J17:J17)</f>
        <v>198925.37</v>
      </c>
    </row>
    <row r="19" spans="1:10" s="5" customFormat="1" ht="22.5" customHeight="1" thickBot="1">
      <c r="A19" s="11"/>
      <c r="B19" s="12" t="s">
        <v>23</v>
      </c>
      <c r="C19" s="12"/>
      <c r="D19" s="13">
        <f>D18+D16+D13</f>
        <v>8112150</v>
      </c>
      <c r="E19" s="13">
        <f t="shared" ref="E19:J19" si="6">E18+E16+E13</f>
        <v>6441458</v>
      </c>
      <c r="F19" s="13">
        <f t="shared" si="6"/>
        <v>1670692</v>
      </c>
      <c r="G19" s="13">
        <f t="shared" si="6"/>
        <v>356576.97000000003</v>
      </c>
      <c r="H19" s="13">
        <f t="shared" si="6"/>
        <v>7647739.6100000003</v>
      </c>
      <c r="I19" s="13">
        <f t="shared" si="6"/>
        <v>6084881.0300000003</v>
      </c>
      <c r="J19" s="14">
        <f t="shared" si="6"/>
        <v>1562858.58</v>
      </c>
    </row>
  </sheetData>
  <mergeCells count="8">
    <mergeCell ref="I1:J1"/>
    <mergeCell ref="B2:I2"/>
    <mergeCell ref="A4:A5"/>
    <mergeCell ref="B4:B5"/>
    <mergeCell ref="C4:C5"/>
    <mergeCell ref="E4:F4"/>
    <mergeCell ref="I4:J4"/>
    <mergeCell ref="G4:G5"/>
  </mergeCells>
  <printOptions horizontalCentered="1" verticalCentered="1"/>
  <pageMargins left="0.70866141732283472" right="0.31496062992125984" top="0.15748031496062992" bottom="0.15748031496062992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2025-11-30T09:35:46Z</dcterms:modified>
</cp:coreProperties>
</file>