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0" yWindow="0" windowWidth="28800" windowHeight="12435" tabRatio="783" activeTab="5"/>
  </bookViews>
  <sheets>
    <sheet name="Прогноз 2026-2028 " sheetId="1" r:id="rId1"/>
    <sheet name="Приложение 2" sheetId="2" r:id="rId2"/>
    <sheet name="Прил 3 (расчет ИФО)" sheetId="9" r:id="rId3"/>
    <sheet name="Прил 4 (показатели предприятий)" sheetId="13" r:id="rId4"/>
    <sheet name="Прил 5 Прогноз по поселениям" sheetId="8" r:id="rId5"/>
    <sheet name="Прил 6 Инвестпроекты" sheetId="12" r:id="rId6"/>
  </sheets>
  <definedNames>
    <definedName name="_xlnm.Print_Titles" localSheetId="2">'Прил 3 (расчет ИФО)'!$5:$7</definedName>
    <definedName name="_xlnm.Print_Titles" localSheetId="4">'Прил 5 Прогноз по поселениям'!$A:$A,'Прил 5 Прогноз по поселениям'!$4:$7</definedName>
    <definedName name="_xlnm.Print_Titles" localSheetId="1">'Приложение 2'!$A:$A,'Приложение 2'!$3:$6</definedName>
    <definedName name="_xlnm.Print_Titles" localSheetId="0">'Прогноз 2026-2028 '!$6:$7</definedName>
    <definedName name="_xlnm.Print_Area" localSheetId="2">'Прил 3 (расчет ИФО)'!$A$1:$T$322</definedName>
    <definedName name="_xlnm.Print_Area" localSheetId="3">'Прил 4 (показатели предприятий)'!$A$1:$H$55</definedName>
    <definedName name="_xlnm.Print_Area" localSheetId="4">'Прил 5 Прогноз по поселениям'!$A$1:$BA$17</definedName>
    <definedName name="_xlnm.Print_Area" localSheetId="5">'Прил 6 Инвестпроекты'!$A$1:$K$23</definedName>
    <definedName name="_xlnm.Print_Area" localSheetId="1">'Приложение 2'!$A$1:$AF$158</definedName>
    <definedName name="_xlnm.Print_Area" localSheetId="0">'Прогноз 2026-2028 '!$A$1:$H$177</definedName>
  </definedNames>
  <calcPr calcId="124519"/>
</workbook>
</file>

<file path=xl/calcChain.xml><?xml version="1.0" encoding="utf-8"?>
<calcChain xmlns="http://schemas.openxmlformats.org/spreadsheetml/2006/main">
  <c r="D100" i="1"/>
  <c r="E100"/>
  <c r="F100"/>
  <c r="G100"/>
  <c r="H100"/>
  <c r="C100"/>
  <c r="O24" i="9" l="1"/>
  <c r="N24"/>
  <c r="M24"/>
  <c r="L24"/>
  <c r="K24"/>
  <c r="J24"/>
  <c r="G15" i="8"/>
  <c r="M15"/>
  <c r="AK15"/>
  <c r="AL15"/>
  <c r="AM15"/>
  <c r="AN15"/>
  <c r="AO15"/>
  <c r="AP15"/>
  <c r="AQ15"/>
  <c r="D172" i="1"/>
  <c r="E172"/>
  <c r="F172"/>
  <c r="G172"/>
  <c r="H172"/>
  <c r="C172"/>
  <c r="D143"/>
  <c r="E143"/>
  <c r="F143"/>
  <c r="G143"/>
  <c r="H143"/>
  <c r="C143"/>
  <c r="E31"/>
  <c r="F31"/>
  <c r="G31" s="1"/>
  <c r="H31" s="1"/>
  <c r="D31"/>
  <c r="D63"/>
  <c r="E63"/>
  <c r="F63"/>
  <c r="G63"/>
  <c r="H63"/>
  <c r="C63"/>
  <c r="F67"/>
  <c r="G67"/>
  <c r="H67" s="1"/>
  <c r="E67"/>
  <c r="F59"/>
  <c r="G59"/>
  <c r="H59" s="1"/>
  <c r="E59"/>
  <c r="F54"/>
  <c r="G54"/>
  <c r="H54" s="1"/>
  <c r="E54"/>
  <c r="F51"/>
  <c r="G51"/>
  <c r="H51" s="1"/>
  <c r="E51"/>
  <c r="F48"/>
  <c r="G48"/>
  <c r="H48" s="1"/>
  <c r="E48"/>
  <c r="E45"/>
  <c r="F45" s="1"/>
  <c r="G45" s="1"/>
  <c r="H45" s="1"/>
  <c r="E37"/>
  <c r="F37" s="1"/>
  <c r="G37" s="1"/>
  <c r="H37" s="1"/>
  <c r="E33"/>
  <c r="F33" s="1"/>
  <c r="G33" s="1"/>
  <c r="H33" s="1"/>
  <c r="V125" i="2"/>
  <c r="W125"/>
  <c r="X125"/>
  <c r="Y125"/>
  <c r="Z125"/>
  <c r="U125"/>
  <c r="V126"/>
  <c r="W126"/>
  <c r="X126"/>
  <c r="Y126"/>
  <c r="Z126"/>
  <c r="U126"/>
  <c r="U28"/>
  <c r="V28"/>
  <c r="W28"/>
  <c r="X28"/>
  <c r="Y28"/>
  <c r="Z28"/>
  <c r="U27"/>
  <c r="V27"/>
  <c r="W27"/>
  <c r="X27"/>
  <c r="Y27"/>
  <c r="Z27"/>
  <c r="V26"/>
  <c r="W26"/>
  <c r="X26"/>
  <c r="Y26"/>
  <c r="Z26"/>
  <c r="U26"/>
  <c r="V25"/>
  <c r="W25"/>
  <c r="X25"/>
  <c r="Y25"/>
  <c r="Z25"/>
  <c r="U25"/>
  <c r="D177" i="1"/>
  <c r="C177"/>
  <c r="E175"/>
  <c r="F175" s="1"/>
  <c r="G175" s="1"/>
  <c r="H175" s="1"/>
  <c r="E170"/>
  <c r="E177" s="1"/>
  <c r="E168"/>
  <c r="F168" s="1"/>
  <c r="G168" s="1"/>
  <c r="H168" s="1"/>
  <c r="E167"/>
  <c r="F167" s="1"/>
  <c r="G167" s="1"/>
  <c r="H167" s="1"/>
  <c r="E166"/>
  <c r="F166" s="1"/>
  <c r="G166" s="1"/>
  <c r="H166" s="1"/>
  <c r="E164"/>
  <c r="F164" s="1"/>
  <c r="G164" s="1"/>
  <c r="H164" s="1"/>
  <c r="E163"/>
  <c r="F163" s="1"/>
  <c r="G163" s="1"/>
  <c r="H163" s="1"/>
  <c r="E162"/>
  <c r="F162" s="1"/>
  <c r="G162" s="1"/>
  <c r="H162" s="1"/>
  <c r="E161"/>
  <c r="F161" s="1"/>
  <c r="G161" s="1"/>
  <c r="H161" s="1"/>
  <c r="E160"/>
  <c r="F160" s="1"/>
  <c r="G160" s="1"/>
  <c r="H160" s="1"/>
  <c r="E159"/>
  <c r="F159" s="1"/>
  <c r="G159" s="1"/>
  <c r="H159" s="1"/>
  <c r="E158"/>
  <c r="F158" s="1"/>
  <c r="G158" s="1"/>
  <c r="H158" s="1"/>
  <c r="E157"/>
  <c r="F157" s="1"/>
  <c r="G157" s="1"/>
  <c r="H157" s="1"/>
  <c r="E156"/>
  <c r="F156" s="1"/>
  <c r="G156" s="1"/>
  <c r="H156" s="1"/>
  <c r="E155"/>
  <c r="F155" s="1"/>
  <c r="G155" s="1"/>
  <c r="H155" s="1"/>
  <c r="E154"/>
  <c r="F154" s="1"/>
  <c r="G154" s="1"/>
  <c r="H154" s="1"/>
  <c r="E153"/>
  <c r="F153" s="1"/>
  <c r="G153" s="1"/>
  <c r="H153" s="1"/>
  <c r="E152"/>
  <c r="F152" s="1"/>
  <c r="G152" s="1"/>
  <c r="H152" s="1"/>
  <c r="E150"/>
  <c r="F150" s="1"/>
  <c r="G150" s="1"/>
  <c r="H150" s="1"/>
  <c r="E148"/>
  <c r="E173" s="1"/>
  <c r="E146"/>
  <c r="F146" s="1"/>
  <c r="E112"/>
  <c r="F112" s="1"/>
  <c r="G112" s="1"/>
  <c r="H112" s="1"/>
  <c r="E110"/>
  <c r="F110"/>
  <c r="G110"/>
  <c r="H110"/>
  <c r="E106"/>
  <c r="E123" s="1"/>
  <c r="E105"/>
  <c r="F105" s="1"/>
  <c r="G105" s="1"/>
  <c r="H105" s="1"/>
  <c r="E102"/>
  <c r="F102" s="1"/>
  <c r="G102" s="1"/>
  <c r="H102" s="1"/>
  <c r="E28"/>
  <c r="F28" s="1"/>
  <c r="G28" s="1"/>
  <c r="H28" s="1"/>
  <c r="E26"/>
  <c r="F26" s="1"/>
  <c r="G26" s="1"/>
  <c r="H26" s="1"/>
  <c r="E24"/>
  <c r="E9" s="1"/>
  <c r="E22"/>
  <c r="F22" s="1"/>
  <c r="G22" s="1"/>
  <c r="H22" s="1"/>
  <c r="F20"/>
  <c r="G20" s="1"/>
  <c r="H20" s="1"/>
  <c r="E20"/>
  <c r="F18"/>
  <c r="G18" s="1"/>
  <c r="H18" s="1"/>
  <c r="E18"/>
  <c r="F16"/>
  <c r="E16"/>
  <c r="C30"/>
  <c r="D152"/>
  <c r="D110"/>
  <c r="D108"/>
  <c r="D123" s="1"/>
  <c r="C119"/>
  <c r="C108"/>
  <c r="C173" s="1"/>
  <c r="H40" i="13"/>
  <c r="S24" i="9" l="1"/>
  <c r="R24"/>
  <c r="Q24"/>
  <c r="P24"/>
  <c r="T24"/>
  <c r="G146" i="1"/>
  <c r="G16"/>
  <c r="F24"/>
  <c r="G24" s="1"/>
  <c r="H24" s="1"/>
  <c r="F148"/>
  <c r="F106"/>
  <c r="C123"/>
  <c r="E21" i="12"/>
  <c r="E20"/>
  <c r="E19"/>
  <c r="C39" i="13"/>
  <c r="G148" i="1" l="1"/>
  <c r="F173"/>
  <c r="H16"/>
  <c r="H9" s="1"/>
  <c r="G9"/>
  <c r="H146"/>
  <c r="F123"/>
  <c r="G106"/>
  <c r="F9"/>
  <c r="F170"/>
  <c r="F177" s="1"/>
  <c r="Y7" i="8"/>
  <c r="X7"/>
  <c r="W7"/>
  <c r="U6"/>
  <c r="V6"/>
  <c r="T6"/>
  <c r="R7"/>
  <c r="S7"/>
  <c r="Q7"/>
  <c r="O6"/>
  <c r="P6"/>
  <c r="N6"/>
  <c r="H106" i="1" l="1"/>
  <c r="H123" s="1"/>
  <c r="G123"/>
  <c r="H148"/>
  <c r="H173" s="1"/>
  <c r="G173"/>
  <c r="G170"/>
  <c r="G177" s="1"/>
  <c r="H170"/>
  <c r="H177" s="1"/>
  <c r="T6" i="9"/>
  <c r="Q6"/>
  <c r="R6"/>
  <c r="S6"/>
  <c r="P6"/>
  <c r="AF6" i="8" l="1"/>
  <c r="E18" i="12" l="1"/>
  <c r="M7" i="8"/>
  <c r="L7"/>
  <c r="K7"/>
  <c r="J6"/>
  <c r="I6"/>
  <c r="H6"/>
  <c r="F40" i="13"/>
  <c r="E39"/>
  <c r="D39"/>
  <c r="AG6" i="8" l="1"/>
  <c r="AE7"/>
  <c r="AD7"/>
  <c r="AC7"/>
  <c r="AB6"/>
  <c r="AA6"/>
  <c r="Z6"/>
</calcChain>
</file>

<file path=xl/comments1.xml><?xml version="1.0" encoding="utf-8"?>
<comments xmlns="http://schemas.openxmlformats.org/spreadsheetml/2006/main">
  <authors>
    <author>Соколова Ольга Алексеевна</author>
  </authors>
  <commentList>
    <comment ref="A22" authorId="0">
      <text>
        <r>
          <rPr>
            <b/>
            <sz val="9"/>
            <color indexed="81"/>
            <rFont val="Tahoma"/>
            <family val="2"/>
            <charset val="204"/>
          </rPr>
          <t>Соколова Ольга Алексеевна: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<sst xmlns="http://schemas.openxmlformats.org/spreadsheetml/2006/main" count="1252" uniqueCount="630">
  <si>
    <t>в федеральный бюджет</t>
  </si>
  <si>
    <t>в областной бюджет</t>
  </si>
  <si>
    <t>Среднесписочная 
численность работающих (чел.)</t>
  </si>
  <si>
    <t>Выручка от реализации
товаров  (работ, услуг), млн. руб.</t>
  </si>
  <si>
    <t>Индекс промышленного производства</t>
  </si>
  <si>
    <t>Объем инвестиций в основной капитал за счет всех источников -  всего</t>
  </si>
  <si>
    <t>Прочие доходы</t>
  </si>
  <si>
    <t>Производство резиновых и пластмассовых изделий - всего</t>
  </si>
  <si>
    <t xml:space="preserve">Прочие - всего </t>
  </si>
  <si>
    <t>Наименование показателя</t>
  </si>
  <si>
    <t>Ед. изм.</t>
  </si>
  <si>
    <t>Итоги развития МО</t>
  </si>
  <si>
    <t>млн.руб.</t>
  </si>
  <si>
    <t>в т.ч. по видам экономической деятельности:</t>
  </si>
  <si>
    <t>%</t>
  </si>
  <si>
    <t>руб.</t>
  </si>
  <si>
    <t>Состояние основных видов экономической деятельности хозяйствующих субъектов МО</t>
  </si>
  <si>
    <t>Валовый выпуск продукции  в сельхозорганизациях</t>
  </si>
  <si>
    <t>Строительство</t>
  </si>
  <si>
    <t>Ввод в действие жилых домов</t>
  </si>
  <si>
    <t>кв. м</t>
  </si>
  <si>
    <t>Введено жилья на душу населения</t>
  </si>
  <si>
    <t>Торговля</t>
  </si>
  <si>
    <t xml:space="preserve">Розничный товарооборот </t>
  </si>
  <si>
    <t xml:space="preserve">Индекс физического объема </t>
  </si>
  <si>
    <t>Малый бизнес</t>
  </si>
  <si>
    <t>ед.</t>
  </si>
  <si>
    <t>тыс.чел.</t>
  </si>
  <si>
    <t>тыс. чел.</t>
  </si>
  <si>
    <t>в том числе:</t>
  </si>
  <si>
    <t>Выплаты социального характера</t>
  </si>
  <si>
    <t>Фонд оплаты труда</t>
  </si>
  <si>
    <t>тыс.руб.</t>
  </si>
  <si>
    <t>из них:</t>
  </si>
  <si>
    <t>(органы местного самоуправления при необходимости дополняют номенклатуру продукции)</t>
  </si>
  <si>
    <t>Средняя цена за единицу продукции, тыс. рублей</t>
  </si>
  <si>
    <t>А</t>
  </si>
  <si>
    <t>ПРОМЫШЛЕННОЕ ПРОИЗВОДСТВО:</t>
  </si>
  <si>
    <t>тыс. т</t>
  </si>
  <si>
    <t>млн. м3</t>
  </si>
  <si>
    <t>тыс. м3</t>
  </si>
  <si>
    <t>т</t>
  </si>
  <si>
    <t>ИТОГО</t>
  </si>
  <si>
    <t>тыс. шт</t>
  </si>
  <si>
    <t>тыс.пар</t>
  </si>
  <si>
    <t>тыс.шт</t>
  </si>
  <si>
    <t>м3</t>
  </si>
  <si>
    <t>тыс. м2</t>
  </si>
  <si>
    <t>тыс.т</t>
  </si>
  <si>
    <t>шт</t>
  </si>
  <si>
    <t>зерно</t>
  </si>
  <si>
    <t>картофель</t>
  </si>
  <si>
    <t>овощи</t>
  </si>
  <si>
    <t>мясо</t>
  </si>
  <si>
    <t>молоко</t>
  </si>
  <si>
    <t>яйца</t>
  </si>
  <si>
    <t>Государственное управление и обеспечение военной безопасности; обязательное социальное обеспечение</t>
  </si>
  <si>
    <t>Добыча полезных ископаемых</t>
  </si>
  <si>
    <t>Обрабатывающие производства</t>
  </si>
  <si>
    <t>Транспорт и связь</t>
  </si>
  <si>
    <t>Образование</t>
  </si>
  <si>
    <t>Здравоохранение и предоставление социальных услуг</t>
  </si>
  <si>
    <t>из них по отраслям социальной сферы:</t>
  </si>
  <si>
    <t>Прочие</t>
  </si>
  <si>
    <t>ГВт.ч
 (млн.  Квт.ч.)</t>
  </si>
  <si>
    <t>1500*</t>
  </si>
  <si>
    <t>90,8*</t>
  </si>
  <si>
    <t>296,3*</t>
  </si>
  <si>
    <t>109,5*</t>
  </si>
  <si>
    <t>315,2*</t>
  </si>
  <si>
    <t>444*</t>
  </si>
  <si>
    <t>х</t>
  </si>
  <si>
    <t>Наименование элементарного вида деятельности,
 товара-представителя</t>
  </si>
  <si>
    <t>*) сопоставимая цена 1994 г. (рублей за единицу продукции)</t>
  </si>
  <si>
    <t>км (тыс.м)</t>
  </si>
  <si>
    <t xml:space="preserve">В том числе из общей численности работающих численность работников бюджетной сферы, финансируемой из консолидированного местного бюджета-всего, </t>
  </si>
  <si>
    <t>Производство кокса, нефтепродуктов - всего</t>
  </si>
  <si>
    <t xml:space="preserve">***) В данной форме органы местного самоуправления показывают только ту продукцию, которая производится в муниципальном образовании, остальные наименования товаров удаляются. </t>
  </si>
  <si>
    <t>финансовые показатели</t>
  </si>
  <si>
    <t>социальные показатели</t>
  </si>
  <si>
    <t>Фонд оплаты труда, млн. руб</t>
  </si>
  <si>
    <t>Приложение 1</t>
  </si>
  <si>
    <t>Приложение 2 к прогнозу</t>
  </si>
  <si>
    <t>Приложение 3 к прогнозу</t>
  </si>
  <si>
    <t>Прогноз на:</t>
  </si>
  <si>
    <t>Промышленное производство:</t>
  </si>
  <si>
    <t xml:space="preserve"> в том числе по видам экономической деятельности:</t>
  </si>
  <si>
    <t>Индекс промышленного производства - всего***:</t>
  </si>
  <si>
    <t xml:space="preserve">Расчет индексов производства продукции
по элементарному виду деятельности,  исходя из динамики по товарам-представителям
</t>
  </si>
  <si>
    <t>Прибыль (убыток) до налогообложения, 
млн. руб.</t>
  </si>
  <si>
    <t>Произведено продукции в натуральном выражении</t>
  </si>
  <si>
    <t>Среднемесячная заработная плата, руб</t>
  </si>
  <si>
    <t>№ п/п</t>
  </si>
  <si>
    <t>Среднемесячная начисленная заработная плата работников малых предприятий (с учетом микропредприятий)</t>
  </si>
  <si>
    <t>Уд. вес выручки предприятий малого бизнеса (с учетом микропредприятий) в выручке  в целом по МО</t>
  </si>
  <si>
    <t xml:space="preserve">В том числе из общей численности работающих численность работников малых предприятий (с учетом микропредприятий)-всего, </t>
  </si>
  <si>
    <t>Среднесписочная численность работников (без внешних совместителей) по полному кругу организаций,</t>
  </si>
  <si>
    <t xml:space="preserve">Фонд начисленной заработной платы по полному кругу организаций, </t>
  </si>
  <si>
    <t>Фонд начисленной заработной платы работников малых предприятий (с учетом микропредприятий)</t>
  </si>
  <si>
    <t>Среднемесячная начисленная заработная плата (без выплат социального характера) по полному кругу организаций,</t>
  </si>
  <si>
    <t xml:space="preserve">Выручка от реализации продукции, работ, услуг (в действующих ценах) по полному кругу организаций, </t>
  </si>
  <si>
    <t xml:space="preserve">Выручка от реализации продукции, работ, услуг (в действующих ценах) предприятий малого бизнеса (с учетом микропредприятий) </t>
  </si>
  <si>
    <t>Фонд начисленной заработной платы работников сельского хозяйства</t>
  </si>
  <si>
    <t>Наименование проекта</t>
  </si>
  <si>
    <t>Инвестор</t>
  </si>
  <si>
    <t xml:space="preserve">Показатели социально-экономического развития базовых предприятий </t>
  </si>
  <si>
    <t xml:space="preserve">(предоставляется отдельно по каждому предприятию) </t>
  </si>
  <si>
    <t>________________________________________________________________________________________</t>
  </si>
  <si>
    <t>(наименование предприятия)</t>
  </si>
  <si>
    <t xml:space="preserve">Показатели </t>
  </si>
  <si>
    <t>Ед. измер.</t>
  </si>
  <si>
    <t>прогноз на:</t>
  </si>
  <si>
    <t>тыс. руб.</t>
  </si>
  <si>
    <t>Инвестиции в основной капитал</t>
  </si>
  <si>
    <t>Выручка от реализации товаров (работ, услуг)</t>
  </si>
  <si>
    <t>Удельный вес экспорта в объеме реализации</t>
  </si>
  <si>
    <t>Прибыль (убыток) до налогообложения</t>
  </si>
  <si>
    <t>Объем затрат на производство и реализацию продукции (работ, услуг)</t>
  </si>
  <si>
    <t>Затраты на рубль реализованной  продукции</t>
  </si>
  <si>
    <t>Удельный вес в затратах на производство и реализацию продукции (услуг) на:</t>
  </si>
  <si>
    <t xml:space="preserve">  - электрическую энергию</t>
  </si>
  <si>
    <t xml:space="preserve">  - тепловую энергию</t>
  </si>
  <si>
    <t xml:space="preserve">  - топливо</t>
  </si>
  <si>
    <t xml:space="preserve">  - ж/д перевозки</t>
  </si>
  <si>
    <t>Налоги и платежи в бюджеты всех уровней</t>
  </si>
  <si>
    <t xml:space="preserve">  - начисленные</t>
  </si>
  <si>
    <t xml:space="preserve">  - уплаченные</t>
  </si>
  <si>
    <t xml:space="preserve"> в том числе в консолидированный бюджет области:</t>
  </si>
  <si>
    <t>Задолженность по платежам в бюджеты всех уровней (на конец года) - всего,</t>
  </si>
  <si>
    <t>в том числе</t>
  </si>
  <si>
    <t>в консолидированный местный бюджет</t>
  </si>
  <si>
    <t>Среднесписочная численность работающих</t>
  </si>
  <si>
    <t>чел.</t>
  </si>
  <si>
    <t>Задолженность по заработной плате на конец года</t>
  </si>
  <si>
    <t>Выпуск основных видов продукции:</t>
  </si>
  <si>
    <t>в натур. выраж.</t>
  </si>
  <si>
    <t>Подпись руководителя предприятия</t>
  </si>
  <si>
    <t>Количество создаваемых новых рабочих мест</t>
  </si>
  <si>
    <t>Количество ежегодно создаваемых новых рабочих мест, ед.</t>
  </si>
  <si>
    <t>Наименование 
городского (сельского) поселения и населенного пункта на территории которого предполагается реализация инвестпроекта</t>
  </si>
  <si>
    <t>Проект 1</t>
  </si>
  <si>
    <t xml:space="preserve">Период реализации проекта </t>
  </si>
  <si>
    <t xml:space="preserve">Демография, трудовые ресурсы и уровень жизни населения </t>
  </si>
  <si>
    <t>Численность постоянного населения - всего</t>
  </si>
  <si>
    <t>Приложение 6 к прогнозу</t>
  </si>
  <si>
    <t>Уровень регистрируемой безработицы (к трудоспособному населению)</t>
  </si>
  <si>
    <t>Фонд начисленной заработной платы работников бюджетной сферы</t>
  </si>
  <si>
    <t>Проект 2</t>
  </si>
  <si>
    <t>Прибыль прибыльных предприятий (с учетом предприятий малого бизнеса)</t>
  </si>
  <si>
    <t>Наименование поселения</t>
  </si>
  <si>
    <t>Фонд оплаты труда, млн. руб.</t>
  </si>
  <si>
    <t>Среднесписочная численность работающих, чел.</t>
  </si>
  <si>
    <t>Выручка от реализации товаров (работ, услуг), млн. руб.</t>
  </si>
  <si>
    <t>* В целом по муниципальному району заполняется сумма показателей по городским и сельским поселениям. Значение каждого показателя в целом по району должны соответствовать значению показателя указанному в сводной форме "Прогноза".</t>
  </si>
  <si>
    <t>ИТОГО по району*</t>
  </si>
  <si>
    <t>Индивидуальные предприниматели</t>
  </si>
  <si>
    <t>Малые предприятия</t>
  </si>
  <si>
    <t>Валовый совокупный доход (сумма ФОТ, выплат соцхарактера, прочих доходов)</t>
  </si>
  <si>
    <t>Число безработных граждан, чел.</t>
  </si>
  <si>
    <t>Количество субъектов малого и среднего предпринимательства (ед.):</t>
  </si>
  <si>
    <t>ВСЕГО ПО ПОСЕЛЕНИЮ</t>
  </si>
  <si>
    <t>ИТОГО ПО РАЙОНУ</t>
  </si>
  <si>
    <t>из них по категориям работников:</t>
  </si>
  <si>
    <t>в том числе по видам деятельности:</t>
  </si>
  <si>
    <t>Число муниципальных учреждений, ед.</t>
  </si>
  <si>
    <t>Наименование населенного пункта, где осуществляет деятельность предприятие</t>
  </si>
  <si>
    <t xml:space="preserve">Дошкольное образование </t>
  </si>
  <si>
    <t>Основное общее и среднее (полное) общее образование</t>
  </si>
  <si>
    <t>Дополнительное образование детей</t>
  </si>
  <si>
    <t>Деятельность в области спорта</t>
  </si>
  <si>
    <t>Прочая деятельность в области культуры</t>
  </si>
  <si>
    <t>наименование и местоположение предприятия  (по месту регистрации)</t>
  </si>
  <si>
    <t>численность работников, чел.</t>
  </si>
  <si>
    <t>Сельское 
хозяйство</t>
  </si>
  <si>
    <t>Промыш-
ленность</t>
  </si>
  <si>
    <t>Лесо-
заготовки</t>
  </si>
  <si>
    <t>Строи-
тельство</t>
  </si>
  <si>
    <t>Прогноз индекса производства</t>
  </si>
  <si>
    <t xml:space="preserve">Сельское, лесное хозяйство, охота, рыбаловство и рыбоводство, в том числе </t>
  </si>
  <si>
    <t>Растениеводство и животноводство, охота и предоставление соответствующих услуг в этих областях</t>
  </si>
  <si>
    <t>Лесоводство и лесозаготовки</t>
  </si>
  <si>
    <t>Рыболовство и рыбоводство</t>
  </si>
  <si>
    <t>Обеспечение электрической энергией, газом и паром; кондиционирование воздуха</t>
  </si>
  <si>
    <t>Водоснабжение; водоотведение, организация сбора и утилизации отходов, деятельность по ликвидации загрязнений</t>
  </si>
  <si>
    <t xml:space="preserve">Торговля оптовая и розничная; ремонт автотранспортных средств и мотоциклов </t>
  </si>
  <si>
    <t xml:space="preserve">Промышленное производство: </t>
  </si>
  <si>
    <t>Объем отгруженных товаров собственного производства, выполненных работ и услуг (В+C+D+E)</t>
  </si>
  <si>
    <t>Добыча полезных ископаемых (В):</t>
  </si>
  <si>
    <t xml:space="preserve">Объем отгруженных товаров собственного производства, выполненных работ и услуг </t>
  </si>
  <si>
    <t>Обрабатывающие производства (С):</t>
  </si>
  <si>
    <t>Обеспечение электрической энергией, газом и паром; кондиционирование воздуха (D):</t>
  </si>
  <si>
    <t>Объем отгруженных товаров собственного производства, выполненных работ и услуг</t>
  </si>
  <si>
    <t>Водоснабжение; водоотведение, организация сбора и утилизации отходов, деятельность по ликвидации загрязнений  (Е):</t>
  </si>
  <si>
    <t>Сельское, лесное хозяйство, охота, рыбаловство и рыбоводство:</t>
  </si>
  <si>
    <t>Индекс производства продукции в сельхозорганизациях</t>
  </si>
  <si>
    <t>Строительство:</t>
  </si>
  <si>
    <t>Объем работ</t>
  </si>
  <si>
    <t>Транспортировка и хранение:</t>
  </si>
  <si>
    <t>Грузооборот</t>
  </si>
  <si>
    <t>тыс.т/км</t>
  </si>
  <si>
    <t>Пассажирооборот</t>
  </si>
  <si>
    <t>тыс. пас/км</t>
  </si>
  <si>
    <t>Торговля оптовая и розничная; ремонт автотранспортных средств и мотоциклов</t>
  </si>
  <si>
    <t>Число действующих малых предприятий - всего</t>
  </si>
  <si>
    <t>Сельское, лесное хозяйство, охота, рыбаловство и рыбоводство (А) - всего, 
в том числе:</t>
  </si>
  <si>
    <t>Растениеводство и животноводство, охота и предоставление соответствующих услуг в этих областях - всего</t>
  </si>
  <si>
    <t>в том числе предприятия:</t>
  </si>
  <si>
    <t>Лесоводство и лесозаготовки - всего</t>
  </si>
  <si>
    <t>Рыболовство и рыбоводство - всего</t>
  </si>
  <si>
    <t>Добыча полезных ископаемых - всего (В)</t>
  </si>
  <si>
    <t>Добыча металлических руд - всего</t>
  </si>
  <si>
    <t>Добыча прочих полезных ископаемых - всего</t>
  </si>
  <si>
    <t>Предоставление услуг в области добычи полезных ископаемых - всего</t>
  </si>
  <si>
    <t>Обрабатывающие производства, всего (С)</t>
  </si>
  <si>
    <t>Производство пищевых продуктов - всего</t>
  </si>
  <si>
    <t>Производство напитков - всего</t>
  </si>
  <si>
    <t>Производство текстильных изделий - всего</t>
  </si>
  <si>
    <t>Производство одежды - всего</t>
  </si>
  <si>
    <t>Обработка древесины и производство изделий из дерева и пробки, кроме мебели - всего</t>
  </si>
  <si>
    <t>Производство бумаги и бумажных изделий - всего</t>
  </si>
  <si>
    <t>Деятельность полиграфическая и копирование носителей информации - всего</t>
  </si>
  <si>
    <t>Производство химических веществ и химических продуктов - всего</t>
  </si>
  <si>
    <t>Производство лекарственных средств и материалов, применяемых в медицинских целях - всего</t>
  </si>
  <si>
    <t>Производство прочей неметаллической минеральной продукции - всего</t>
  </si>
  <si>
    <t>Производство металлургическое - всего</t>
  </si>
  <si>
    <t>Производство готовых металлических изделий, кроме машин и оборудования - всего</t>
  </si>
  <si>
    <t>Производство машин и оборудования, не включенных в другие группировки - всего</t>
  </si>
  <si>
    <t>Производство электрического оборудования - всего</t>
  </si>
  <si>
    <t>Производство автотранспортных средств, прицепов и полуприцепов - всего</t>
  </si>
  <si>
    <t>Производство прочих транспортных средств и оборудования - всего</t>
  </si>
  <si>
    <t>Ремонт и монтаж машин и оборудования - всего</t>
  </si>
  <si>
    <t>Производство прочих готовых изделий - всего</t>
  </si>
  <si>
    <t>Строительство (F)- всего</t>
  </si>
  <si>
    <t>Торговля оптовая и розничная; ремонт автотранспортных средств и мотоциклов (G) - всего</t>
  </si>
  <si>
    <t>Транспортировка и хранение (H)- всего</t>
  </si>
  <si>
    <t>Деятельность гостиниц и предприятий общественного питания (I)- всего</t>
  </si>
  <si>
    <t>Деятельность в области информации и связи (J) - всего</t>
  </si>
  <si>
    <t>ВСЕГО по муниципальному образованию</t>
  </si>
  <si>
    <t>Добыча угля</t>
  </si>
  <si>
    <t>Уголь, за исключением антрацита, угля коксующегося и угля бурого,тыс.т</t>
  </si>
  <si>
    <t>Уголь обогащенный, за исключением антрацита, угля коксующегося и угля бурого (лигнита),тыс.т</t>
  </si>
  <si>
    <t>Уголь бурый рядовой (лигнит),тыс.т</t>
  </si>
  <si>
    <t>Добыча сырой нефти и природного газа</t>
  </si>
  <si>
    <t>Нефть сырая,тыс.т</t>
  </si>
  <si>
    <t>Газ нефтяной попутный (газ горючий природный нефтяных месторождений),Миллион кубических метров</t>
  </si>
  <si>
    <t>Газ горючий природный (газ естественный),Миллион кубических метров</t>
  </si>
  <si>
    <t>Газ горючий природный  сжиженный и регазифицированный,тыс.т</t>
  </si>
  <si>
    <t>Конденсат газовый нестабильный,тыс.т</t>
  </si>
  <si>
    <t>Добыча металлических руд</t>
  </si>
  <si>
    <t>Руда железная товарная необогащенная,тыс.т</t>
  </si>
  <si>
    <t>Концентрат железорудный,тыс.т</t>
  </si>
  <si>
    <t>Добыча прочих полезных ископаемых</t>
  </si>
  <si>
    <t>Гранит, песчаник и прочий камень для памятников или строительства,тыс.т</t>
  </si>
  <si>
    <t>Гипс,тыс.т</t>
  </si>
  <si>
    <t xml:space="preserve"> Доломит некальцинированный, тыс.т</t>
  </si>
  <si>
    <t>Пески природные,Тыс. куб.м</t>
  </si>
  <si>
    <t>Гранулы каменные, крошка и порошок,Тыс. куб.м</t>
  </si>
  <si>
    <t>Гравий,Тыс. куб.м</t>
  </si>
  <si>
    <t>Щебень,Тыс. куб.м</t>
  </si>
  <si>
    <t>Камень природный дробленный,Тыс. куб.м</t>
  </si>
  <si>
    <t>Смеси песчано-гравийные,Тыс. куб.м</t>
  </si>
  <si>
    <t>Торф фрезерный для сельского хозяйства,тыс.т</t>
  </si>
  <si>
    <t>Соль молотая,т</t>
  </si>
  <si>
    <t>Вода морская,т</t>
  </si>
  <si>
    <t>Транспортировка и хранение</t>
  </si>
  <si>
    <t>Деятельность в области информации и связи</t>
  </si>
  <si>
    <t>Производство пищевых продуктов</t>
  </si>
  <si>
    <t>Мясо крупного рогатого скота (говядина и телятина) парное, остывшее или охлажденное, в том числе для детского питания,т</t>
  </si>
  <si>
    <t>Свинина парная, остывшая или охлажденная, в том числе для детского питания,т</t>
  </si>
  <si>
    <t>Конина и мясо прочих животных семейства лошадиных парные, остывшие или охлажденные, в том числе для детского питания,т</t>
  </si>
  <si>
    <t>Субпродукты пищевые крупного рогатого скота, свиные, бараньи, козьи, лошадей, ослов, мулов, лошаков и прочих животных семейства лошадиных, оленьи и прочих животных семейства оленьих (оленевых) парные, остывшие или охлажденные, в том числе для детского пит,т</t>
  </si>
  <si>
    <t>Мясо крупного рогатого скота (говядина и телятина) замороженное, в том числе для детского питания,т</t>
  </si>
  <si>
    <t>Мясо лошадей (конина, жеребятина) и прочих животных семейства лошадиных замороженное, в том числе для детского питания,т</t>
  </si>
  <si>
    <t>Мясо и субпродукты пищевые прочие парные, остывшие, охлажденные или замороженные,т</t>
  </si>
  <si>
    <t>Жиры крупного рогатого скота, овец, коз и свиней,т</t>
  </si>
  <si>
    <t>Мясо птицы охлажденное, в том числе для детского питания,т</t>
  </si>
  <si>
    <t>Мясо сельскохозяйственной птицы замороженное, в том числе для детского питания,т</t>
  </si>
  <si>
    <t>Субпродукты сельскохозяйственной птицы пищевые, в том числе для детского питания,т</t>
  </si>
  <si>
    <t>Свинина соленая, в рассоле, копченая, сушеная (в том числе сублимационной сушки),т</t>
  </si>
  <si>
    <t>Мясо крупного рогатого скота соленое, в рассоле, копченое, сушеное (в том числе сублимационной сушки),т</t>
  </si>
  <si>
    <t>Мясо и мясные пищевые субпродукты прочие, соленые, в рассоле, копченые, сушеные (в том числе сублимационной сушки) (кроме мяса свиней и крупного рогатого скота); мясо птицы сухое, мука тонкого и грубого помола из мяса и мясных субпродуктов, пригодная для,т</t>
  </si>
  <si>
    <t>Изделия колбасные вареные, в том числе фаршированные,т</t>
  </si>
  <si>
    <t>Изделия колбасные кровяные,т</t>
  </si>
  <si>
    <t>Изделия колбасные копченые,т</t>
  </si>
  <si>
    <t>Изделия колбасные из термически обработанных ингредиентов,т</t>
  </si>
  <si>
    <t>Полуфабрикаты мясные, мясосодержащие, охлажденные, замороженные,т</t>
  </si>
  <si>
    <t>Изделия кулинарные мясные, мясосодержащие и из мяса и субпродуктов птицы охлажденные, замороженные,т</t>
  </si>
  <si>
    <t>Мука тонкого и грубого помола и гранулы из мяса или мясных субпродуктов, не пригодные для употребления в пищу,т</t>
  </si>
  <si>
    <t>Рыба и филе рыбное холодного копчения,т</t>
  </si>
  <si>
    <t>Рыба и филе рыбное горячего копчения,т</t>
  </si>
  <si>
    <t>Продукты готовые из рыбы прочие, не включенные в другие группировки,т</t>
  </si>
  <si>
    <t>Овощи (кроме картофеля) и грибы сушеные,т</t>
  </si>
  <si>
    <t>Овощи (кроме картофеля) и грибы, консервированные без уксуса или уксусной кислоты, прочие (кроме готовых овощных блюд),тыс.банок усл.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</si>
  <si>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кислотой,тыс.банок усл.</t>
  </si>
  <si>
    <t>Масло соевое и его фракции нерафинированные,т</t>
  </si>
  <si>
    <t>Масло подсолнечное и его фракции нерафинированные,т</t>
  </si>
  <si>
    <t>Масло рапсовое и его фракции нерафинированные,т</t>
  </si>
  <si>
    <t>Жмых и прочие твердые остатки растительных жиров или масел,т</t>
  </si>
  <si>
    <t>Масло соевое и его фракции рафинированные, но не подвергнутые химической модификации,т</t>
  </si>
  <si>
    <t>Масло подсолнечное и его фракции рафинированные, но не подвергнутые химической модификации,т</t>
  </si>
  <si>
    <t>Жиры и масла животные и растительные и их фракции гидрогенизированные и переэтерифицированные, но без дальнейшей обработки,т</t>
  </si>
  <si>
    <t>Маргарин,т</t>
  </si>
  <si>
    <t>Спреды растительно-сливочные, растительно-жировые,т</t>
  </si>
  <si>
    <t>Смеси топленые растительно-сливочные, растительно-жировые,т</t>
  </si>
  <si>
    <t>Жиры специального назначения,т</t>
  </si>
  <si>
    <t>Молоко, кроме сырого,т</t>
  </si>
  <si>
    <t>Сливки,т</t>
  </si>
  <si>
    <t>Масло сливочное,т</t>
  </si>
  <si>
    <t>Спреды и смеси топленые сливочно-растительные,т</t>
  </si>
  <si>
    <t>Сыры,т</t>
  </si>
  <si>
    <t>Творог,т</t>
  </si>
  <si>
    <t>Молоко и сливки, сгущенные или с добавками сахара или других подслащивающих веществ, не сухие,тыс.банок усл.</t>
  </si>
  <si>
    <t>Продукты кисломолочные (кроме сметаны),т</t>
  </si>
  <si>
    <t>Сметана,т</t>
  </si>
  <si>
    <t>Сыворотка,т</t>
  </si>
  <si>
    <t>Напитки молочные,т</t>
  </si>
  <si>
    <t>Продукты на основе творога,т</t>
  </si>
  <si>
    <t>Мороженое,т</t>
  </si>
  <si>
    <t>Мука пшеничная и пшенично-ржаная,т</t>
  </si>
  <si>
    <t>Мука из прочих зерновых культур,т</t>
  </si>
  <si>
    <t>Крупа, мука грубого помола и гранулы из зерновых культур, не включенные другие группировки,т</t>
  </si>
  <si>
    <t>Изделия хлебобулочные недлительного хранения,т</t>
  </si>
  <si>
    <t>Изделия мучные кондитерские, торты и пирожные недлительного хранения,т</t>
  </si>
  <si>
    <t>Хлебцы хрустящие, сухари, гренки и аналогичные обжаренные продукты,т</t>
  </si>
  <si>
    <t>Печенье и пряники имбирные и аналогичные изделия; печенье сладкое; вафли и вафельные облатки; торты и пирожные длительного хранения,т</t>
  </si>
  <si>
    <t>Изделия хлебобулочные сухие прочие или хлебобулочные изделия длительного хранения,т</t>
  </si>
  <si>
    <t>Изделия макаронные и аналогичные мучные изделия,т</t>
  </si>
  <si>
    <t>Кетчуп и соусы томатные прочие,тыс.банок усл.</t>
  </si>
  <si>
    <t>Майонезы,т</t>
  </si>
  <si>
    <t>Соусы майонезные,т</t>
  </si>
  <si>
    <t>Горчица готовая,т</t>
  </si>
  <si>
    <t>Соль пищевая,т</t>
  </si>
  <si>
    <t>Продукты пищевые готовые и блюда,т</t>
  </si>
  <si>
    <t>Молоко питьевое для детского питания пастеризованное, стерилизованное и ультрапастеризованное (ультравысокотемпературно-обработанное), в том числе обогащенное,т</t>
  </si>
  <si>
    <t>Смеси молочные и продукты в жидкой форме для детей раннего возраста,т</t>
  </si>
  <si>
    <t>Яйца без скорлупы и желтки яичные, свежие или консервированные; яйца в скорлупе консервированные или вареные; белок яичный,т</t>
  </si>
  <si>
    <t>Продукты пищевые из муки, крупы, крахмала (кроме детского питания),т</t>
  </si>
  <si>
    <t>Корма животные сухие,т</t>
  </si>
  <si>
    <t>Комбикорма,т</t>
  </si>
  <si>
    <t>Корма для сельскохозяйственных животных прочие,т</t>
  </si>
  <si>
    <t>Концентраты и смеси кормовые,т</t>
  </si>
  <si>
    <t>Производство напитков</t>
  </si>
  <si>
    <t>Водка,Тысяча декалитров</t>
  </si>
  <si>
    <t>Пиво, кроме отходов пивоварения,Тысяча декалитров</t>
  </si>
  <si>
    <t>Солод,т</t>
  </si>
  <si>
    <t>Воды минеральные природные питьевые,Тысяча полулитров</t>
  </si>
  <si>
    <t>Воды питьевые, в том числе газированные, расфасованные в емкости, не содержащие добавки сахара или других подслащивающих или вкусоароматических веществ,Тысяча полулитров</t>
  </si>
  <si>
    <t>Напитки безалкогольные с соком, морсовые, на растительном сырье, на ароматизаторах, специального назначения и на минеральной воде,Тысяча декалитров</t>
  </si>
  <si>
    <t>Производство текстильных изделий</t>
  </si>
  <si>
    <t>Белье постельное,тыс.шт.</t>
  </si>
  <si>
    <t>Одеяла стеганые,тыс.шт.</t>
  </si>
  <si>
    <t>Производство одежды</t>
  </si>
  <si>
    <t>Комплекты, костюмы, куртки (пиджаки) и блейзеры мужские производственные и профессиональные,тыс.шт.</t>
  </si>
  <si>
    <t>Куртки мужские или для мальчиков из текстильных материалов, кроме трикотажных или вязаных,тыс.шт.</t>
  </si>
  <si>
    <t>Костюмы и комплекты мужские или для мальчиков из текстильных материалов, кроме трикотажных или вязаных,тыс.шт.</t>
  </si>
  <si>
    <t>Комбинезоны с нагрудниками и лямками мужские или для мальчиков из текстильных материалов, кроме трикотажных или вязаных,тыс.шт.</t>
  </si>
  <si>
    <t>Куртки женские или для девочек из текстильных материалов, кроме трикотажных или вязаных,тыс.шт.</t>
  </si>
  <si>
    <t>Платья женские или для девочек из текстильных материалов, кроме трикотажных или вязаных,тыс.шт.</t>
  </si>
  <si>
    <t>Рубашки мужские или для мальчиков из текстильных материалов, кроме трикотажных или вязаных,тыс.шт.</t>
  </si>
  <si>
    <t>Шляпы и прочие головные уборы, фетровые или плетеные или изготовленные путем соединения полосок из различных материалов, или трикотажные или вязаные, или из кружевных полотен, или прочих текстильных материалов, изготовленные из одного куска; сетки для вол,тыс.шт.</t>
  </si>
  <si>
    <t>Уборы головные прочие, кроме головных уборов из резины или пластмасс, защитных головных уборов и головных уборов из асбеста; ленты для шляп, подкладки, чехлы, шляпные каркасы, шляпные основы, козырьки и подбородочные ремни для головных уборов,тыс.шт.</t>
  </si>
  <si>
    <t>Изделия чулочно-носочные трикотажные или вязаные,тыс.пар</t>
  </si>
  <si>
    <t>Производство кожи и изделий из кожи</t>
  </si>
  <si>
    <t>Обувь на подошве и с верхом из резины или пластмассы, кроме водонепроницаемой или спортивной обуви,тыс.пар</t>
  </si>
  <si>
    <t>Обувь с верхом из кожи, кроме спортивной обуви, обуви с защитным металлическим подноском и различной специальной обуви,тыс.пар</t>
  </si>
  <si>
    <t>Обувь с верхом из текстильных материалов, кроме спортивной обуви,тыс.пар</t>
  </si>
  <si>
    <t>Обувь спортивная,тыс.пар</t>
  </si>
  <si>
    <t>Обработка древесины и производство изделий из дерева и пробки, кроме мебели, производство изделий из соломки и материалов для плетения</t>
  </si>
  <si>
    <t>Пиломатериалы хвойных пород,Тыс. куб.м</t>
  </si>
  <si>
    <t>Пиломатериалы лиственных пород,Тыс. куб.м</t>
  </si>
  <si>
    <t>Шпалы деревянные для железных дорог непропитанные,тыс.шт.</t>
  </si>
  <si>
    <t>Древесина, профилированная по любой из кромок или пластей (включая планки и фризы для паркетного покрытия пола несобранные, штапики и багеты),Тыс. куб.м</t>
  </si>
  <si>
    <t>Щепа технологическая,Тысяча плотных кубических метров</t>
  </si>
  <si>
    <t>Шпалы деревянные для железных дорог пропитанные,Тыс. куб.м</t>
  </si>
  <si>
    <t>Фанера,Куб.м</t>
  </si>
  <si>
    <t>Плиты древесностружечные и аналогичные плиты из древесины или других одревесневших материалов,Условный кубический метр</t>
  </si>
  <si>
    <t>Плиты древесноволокнистые из древесины или других одревесневших материалов,Тысяча условных квадратных метров</t>
  </si>
  <si>
    <t>Окна и их коробки деревянные,тыс.кв.м</t>
  </si>
  <si>
    <t>Двери, их коробки и пороги деревянные,тыс.кв.м</t>
  </si>
  <si>
    <t>Изделия деревянные строительные и столярные, не включенные в другие группировки,Тыс. куб.м</t>
  </si>
  <si>
    <t>Дома деревянные заводского изготовления (дома стандартные),Тысяча квадратных метров общей площади</t>
  </si>
  <si>
    <t>Помещения деревянные контейнерного типа,шт</t>
  </si>
  <si>
    <t>Поддоны деревянные, включая  поддоны с бортами, и прочие деревянные погрузочные щиты,тыс.шт.</t>
  </si>
  <si>
    <t>Барабаны и катушки деревянные,Тыс. куб.м</t>
  </si>
  <si>
    <t>Гранулы топливные (пеллеты) из отходов деревопереработки,т</t>
  </si>
  <si>
    <t>Производство бумаги и бумажных изделий</t>
  </si>
  <si>
    <t>Целлюлоза древесная и целлюлоза из прочих волокнистых материалов,т</t>
  </si>
  <si>
    <t>Бумага и картон,т</t>
  </si>
  <si>
    <t>Бланки из бумаги или картона,Миллион штук</t>
  </si>
  <si>
    <t>Производство кокса и нефтепродуктов</t>
  </si>
  <si>
    <t>Бензин автомобильный,тыс.т</t>
  </si>
  <si>
    <t>Топливо дизельное,тыс.т</t>
  </si>
  <si>
    <t>Топливо судовое,тыс.т</t>
  </si>
  <si>
    <t>Бензин прямогонный,тыс.т</t>
  </si>
  <si>
    <t>Топливо легкое нефтяное дистиллятное, дистилляты легкие, не включенные в другие группировки,тыс.т</t>
  </si>
  <si>
    <t>Топливо реактивное керосинового типа,тыс.т</t>
  </si>
  <si>
    <t>Газойли,тыс.т</t>
  </si>
  <si>
    <t>Мазут топочный,тыс.т</t>
  </si>
  <si>
    <t>Топливо жидкое прочее, не включенное в другие группировки,тыс.т</t>
  </si>
  <si>
    <t>Масла моторные,тыс.т</t>
  </si>
  <si>
    <t>Масла гидравлические,тыс.т</t>
  </si>
  <si>
    <t>Масла индустриальные,тыс.т</t>
  </si>
  <si>
    <t>Масла электроизоляционные,тыс.т</t>
  </si>
  <si>
    <t>Масла трансмиссионные для подвижной техники,тыс.т</t>
  </si>
  <si>
    <t>Масла компрессорные и турбинные,тыс.т</t>
  </si>
  <si>
    <t>Масла нефтяные смазочные прочие, не включенные в другие группировки,тыс.т</t>
  </si>
  <si>
    <t>Пропан и бутан, сжиженные,тыс.т</t>
  </si>
  <si>
    <t>Конденсат газовый стабильный,тыс.т</t>
  </si>
  <si>
    <t>Кокс нефтяной некальцинированный,тыс.т</t>
  </si>
  <si>
    <t>Битумы нефтяные,тыс.т</t>
  </si>
  <si>
    <t>Производство химических веществ и химических продуктов</t>
  </si>
  <si>
    <t>Аргон,Тыс. куб.м</t>
  </si>
  <si>
    <t>Азот,Тыс. куб.м</t>
  </si>
  <si>
    <t>Кислород,Тыс. куб.м</t>
  </si>
  <si>
    <t>Диоксид углерода (газ углекислый),т</t>
  </si>
  <si>
    <t>Хлор,т</t>
  </si>
  <si>
    <t>Соединения неметаллов с галогенами или серой,т</t>
  </si>
  <si>
    <t>Металлы щелочные и щелочно-земельные; металлы редкоземельные, включая скандий и иттрий; ртуть,т</t>
  </si>
  <si>
    <t>Хлорид водорода, кислота соляная,т</t>
  </si>
  <si>
    <t>Олеум, кислота серная,тыс.т</t>
  </si>
  <si>
    <t>Гидроксид натрия (сода каустическая),тыс.т</t>
  </si>
  <si>
    <t>Галогениды металлов,т</t>
  </si>
  <si>
    <t>Гипохлориты, хлораты и перхлораты,т</t>
  </si>
  <si>
    <t>Пероксид водорода (перекись водорода),т</t>
  </si>
  <si>
    <t>Углеводороды ациклические,т</t>
  </si>
  <si>
    <t>Бензолы,т</t>
  </si>
  <si>
    <t>Стирол,т</t>
  </si>
  <si>
    <t>Этилбензолы,т</t>
  </si>
  <si>
    <t>Производные ациклических углеводородов хлорированные,т</t>
  </si>
  <si>
    <t>Спирт метиловый (метанол),т</t>
  </si>
  <si>
    <t>Диолы, спирты многоатомные, спирты циклические и их производные,т</t>
  </si>
  <si>
    <t>Кислоты ненасыщенные монокарбоновые, циклоалкановые, циклоалкеновые или циклотерпеновые ациклические поликарбоновые и производные этих соединений,т</t>
  </si>
  <si>
    <t>Соединения с аминной функциональной группой,т</t>
  </si>
  <si>
    <t>Соединения сераорганические и прочие соединения элементоорганические,т</t>
  </si>
  <si>
    <t>Соединения гетероциклические, не включенные в другие группировки; кислоты нуклеиновые и их соли,т</t>
  </si>
  <si>
    <t>Эфиры простые, пероксиды органические, эпоксиды, ацетали и полуацетали и их производные,т</t>
  </si>
  <si>
    <t>Производные продуктов растительного происхождения или смол,т</t>
  </si>
  <si>
    <t>Уголь древесный,т</t>
  </si>
  <si>
    <t>Кислота азотная неконцентрированная в моногидрате,т</t>
  </si>
  <si>
    <t>Аммиак,тыс.т</t>
  </si>
  <si>
    <t>Удобрения азотные минеральные или химические (в пересчете на 100% азота),тыс.т</t>
  </si>
  <si>
    <t>Пластмассы в первичных формах,т</t>
  </si>
  <si>
    <t>Материалы лакокрасочные на основе полимеров,т</t>
  </si>
  <si>
    <t>Материалы лакокрасочные и аналогичные для нанесения покрытий прочие; краски художественные и полиграфические,т</t>
  </si>
  <si>
    <t>Мыло туалетное жидкое,т</t>
  </si>
  <si>
    <t>Средства моющие,т</t>
  </si>
  <si>
    <t>Шампуни, лаки для волос, средства для завивки или распрямления волос,тыс.шт.</t>
  </si>
  <si>
    <t>Материалы смазочные,т</t>
  </si>
  <si>
    <t>Антидетонаторы; присадки к топливу и смазочным материалам и аналогичные продукты,т</t>
  </si>
  <si>
    <t>Составы для травления металлических поверхностей; флюсы; ускорители вулканизации каучука готовые, пластификаторы составные и стабилизаторы для резин и пластмасс; катализаторы, не включенные в другие группировки; алкилбензолы смешанные и алкилнафталины сме,т</t>
  </si>
  <si>
    <t>Производство лекарственных средств и материалов, применяемых в медицинских целях</t>
  </si>
  <si>
    <t>Лактоны, не включенные в другие группировки; соединения гетероциклические только с гетероатомом (атомами) азота, содержащие неконденсированное пиразольное кольцо, пиримидиновое кольцо, пиперазиновое кольцо, неконденсированное триазиновое кольцо или феноти,т</t>
  </si>
  <si>
    <t>Сульфамиды,т</t>
  </si>
  <si>
    <t>Гликозиды, алкалоиды растительного происхождения, их соли, простые и сложные эфиры и прочие производные,т</t>
  </si>
  <si>
    <t>Антибиотики,т</t>
  </si>
  <si>
    <t>Производство резиновых и пластмассовых изделий</t>
  </si>
  <si>
    <t>Рукава из вулканизированной резины, кроме твердой резины (эбонита),Километр;тысяча метров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</si>
  <si>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резины,т</t>
  </si>
  <si>
    <t>Трубы, трубки и шланги и их фитинги пластмассовые,т</t>
  </si>
  <si>
    <t>Плиты, листы, пленка и полосы (ленты) полимерные, неармированные или не комбинированные с другими материалами,т</t>
  </si>
  <si>
    <t>Плиты, листы, пленка и полосы (ленты) прочие пластмассовые непористые,т</t>
  </si>
  <si>
    <t>Мешки и сумки, включая конические, из полимеров этилена,тыс.шт.</t>
  </si>
  <si>
    <t>Коробки, ящики, корзины и аналогичные пластмассовые изделия,тыс.шт.</t>
  </si>
  <si>
    <t>Бутыли, бутылки, флаконы и аналогичные изделия из пластмасс,тыс.шт.</t>
  </si>
  <si>
    <t>Блоки дверные пластмассовые и пороги для них,Квадратный метр</t>
  </si>
  <si>
    <t>Блоки оконные пластмассовые,Квадратный метр</t>
  </si>
  <si>
    <t>Фурнитура для мебели, транспортных средств и аналогичные пластмассовые изделия; статуэтки и прочие декоративные изделия пластмассовые,т</t>
  </si>
  <si>
    <t>Производство прочей неметаллической минеральной продукции</t>
  </si>
  <si>
    <t>Кирпич керамический неогнеупорный строительный,Миллион условных кирпичей</t>
  </si>
  <si>
    <t>Портландцемент, цемент глиноземистый, цемент шлаковый и аналогичные гидравлические цементы,тыс.т</t>
  </si>
  <si>
    <t>Плиты из цемента, бетона или искусственного камня,тыс.кв.м</t>
  </si>
  <si>
    <t>Блоки стеновые силикатные,Миллион условных кирпичей</t>
  </si>
  <si>
    <t>Блоки и прочие изделия сборные строительные для зданий и сооружений из цемента, бетона или искусственного камня,Тыс. куб.м</t>
  </si>
  <si>
    <t>Изделия из гипса строительные,тыс.кв.м</t>
  </si>
  <si>
    <t>Бетон, готовый для заливки (товарный бетон),Тыс. куб.м</t>
  </si>
  <si>
    <t>Растворы строительные,Тыс. куб.м</t>
  </si>
  <si>
    <t>Смеси асфальтобетонные дорожные, аэродромные и асфальтобетон горячие,т</t>
  </si>
  <si>
    <t>Материалы и изделия минеральные теплоизоляционные,Тыс. куб.м</t>
  </si>
  <si>
    <t>Материалы и изделия минеральные звукоизоляционные,Тыс. куб.м</t>
  </si>
  <si>
    <t>Производство металлургическое</t>
  </si>
  <si>
    <t>Чугун зеркальный и передельный в чушках, болванках или в прочих первичных формах,тыс.т</t>
  </si>
  <si>
    <t>Ферросилиций,т</t>
  </si>
  <si>
    <t>Сталь нелегированная в слитках или в прочих первичных формах и полуфабрикаты из нелегированной стали,т</t>
  </si>
  <si>
    <t>Сталь легированная прочая в слитках или в прочих первичных формах и полуфабрикаты из прочей легированной стали,т</t>
  </si>
  <si>
    <t>Прокат листовой из нелегированных сталей, шириной не менее 600 мм, плакированный, с гальваническим или иным покрытием,т</t>
  </si>
  <si>
    <t>Профили незамкнутые холодной штамповки или гибки из нелегированных сталей,т</t>
  </si>
  <si>
    <t>Алюминий первичный,т</t>
  </si>
  <si>
    <t>Сплавы на основе первичного алюминия,т</t>
  </si>
  <si>
    <t>Алюминий вторичный и его сплавы,т</t>
  </si>
  <si>
    <t>Порошки алюминиевые и чешуйки,т</t>
  </si>
  <si>
    <t>Производство готовых металлических изделий, кроме машин и оборудования</t>
  </si>
  <si>
    <t>Конструкции и детали конструкций из черных металлов,тыс.т</t>
  </si>
  <si>
    <t>Котлы водогрейные центрального отопления для производства горячей воды или пара низкого давления,Мегаватт;тысяча киловатт</t>
  </si>
  <si>
    <t>Резервуары, цистерны, баки и аналогичные емкости (кроме емкостей для сжатых или сжиженных газов) из чугуна, стали или алюминия, вместимостью более 300 л, без механического или теплотехнического оборудования,шт</t>
  </si>
  <si>
    <t>Цистерны, бочки, барабаны, канистры, ящики и аналогичные емкости для любых веществ (кроме газов) из железа, чугуна или стали, вместимостью от 50 до 300 л, не оснащенные механическим или тепловым оборудованием,тыс.шт.</t>
  </si>
  <si>
    <t>Проволока скрученная, канаты, шнуры плетеные, стропы и аналогичные изделия из черных металлов без электрической изоляции,т</t>
  </si>
  <si>
    <t>Проволока колючая из черных металлов; проволока скрученная, канаты, ленты плетеные и аналогичные изделия из меди или алюминия без электрической изоляции,т</t>
  </si>
  <si>
    <t>Изделия крепежные и винты крепежные,т</t>
  </si>
  <si>
    <t>Производство компьютеров, электронных и оптических изделий</t>
  </si>
  <si>
    <t>Аккумуляторы свинцовые для запуска поршневых двигателей,тыс.шт.</t>
  </si>
  <si>
    <t>Проводники электрические прочие на напряжение не более 1 кВ,Километр;тысяча метров</t>
  </si>
  <si>
    <t>Проводники электрические прочие на напряжение более 1 кВ,Километр;тысяча метров</t>
  </si>
  <si>
    <t>Производство машин и оборудования, не включенных в другие группировки</t>
  </si>
  <si>
    <t>Насосы центробежные подачи жидкостей прочие; насосы прочие,шт</t>
  </si>
  <si>
    <t>Краны, вентили, клапаны и аналогичная арматура для трубопроводов, котлов, цистерн, баков и аналогичных емкостей,тыс.шт.</t>
  </si>
  <si>
    <t>Машины литейные для металлургического производства,т</t>
  </si>
  <si>
    <t>Станы прокатные металлургического производства,т</t>
  </si>
  <si>
    <t>Производство автотранспортных средств, прицепов и полуприцепов</t>
  </si>
  <si>
    <t>Кузова для автотранспортных средств,шт</t>
  </si>
  <si>
    <t>Прицепы и полуприцепы прочие, не включенные в другие группировки,шт</t>
  </si>
  <si>
    <t>Производство прочих транспортных средств и оборудования</t>
  </si>
  <si>
    <t>Самолеты с массой пустого снаряженного аппарата свыше 15000 кг,шт</t>
  </si>
  <si>
    <t>Производство мебели</t>
  </si>
  <si>
    <t>Мебель деревянная для офисов,Тыс.руб.</t>
  </si>
  <si>
    <t>Столы кухонные,шт</t>
  </si>
  <si>
    <t>Матрасы, кроме матрасных основ,шт</t>
  </si>
  <si>
    <t>Кровати деревянные,шт</t>
  </si>
  <si>
    <t>Шкафы деревянные для спальни,шт</t>
  </si>
  <si>
    <t>Столы обеденные деревянные для столовой и гостиной,шт</t>
  </si>
  <si>
    <t>Столы журнальные деревянные,шт</t>
  </si>
  <si>
    <t>Шкафы деревянные для столовой и гостиной,шт</t>
  </si>
  <si>
    <t>тыс. банок</t>
  </si>
  <si>
    <t>Тыс. декалитров</t>
  </si>
  <si>
    <t>Тысяча полулитров</t>
  </si>
  <si>
    <t>шт.</t>
  </si>
  <si>
    <t>т.</t>
  </si>
  <si>
    <t>млн. шт.</t>
  </si>
  <si>
    <t>тыс. м</t>
  </si>
  <si>
    <t>м2</t>
  </si>
  <si>
    <t>млн. курпич.</t>
  </si>
  <si>
    <t>тыс.кв.м</t>
  </si>
  <si>
    <t>Тыс. куб.м</t>
  </si>
  <si>
    <t>Мегаватт</t>
  </si>
  <si>
    <t>Обеспечение электрической энергией, газом и паром; кондиционирование воздуха (раздел D)</t>
  </si>
  <si>
    <t xml:space="preserve"> Добыча полезных ископаемых (Раздел В)</t>
  </si>
  <si>
    <t xml:space="preserve"> Обрабатывающие производства (Раздел  С)</t>
  </si>
  <si>
    <t>Электроэнергия, произведенная тепловыми электростанциями,Гигаватт-час (миллион киловатт-часов)</t>
  </si>
  <si>
    <t>Электроэнергия, произведенная гидроэлектростанциями,Гигаватт-час (миллион киловатт-часов)</t>
  </si>
  <si>
    <t>Электроэнергия,Гигаватт-час (миллион киловатт-часов)</t>
  </si>
  <si>
    <t>Энергия тепловая, отпущенная тепловыми электроцентралями (ТЭЦ),Тысяча гигакалорий</t>
  </si>
  <si>
    <t>Энергия тепловая, отпущенная промышленными утилизационными установками,Тысяча гигакалорий</t>
  </si>
  <si>
    <t>Энергия тепловая, отпущенная котельными,Тысяча гигакалорий</t>
  </si>
  <si>
    <t>Пар и горячая вода,Тысяча гигакалорий</t>
  </si>
  <si>
    <t>Тысяча гигакалорий</t>
  </si>
  <si>
    <t>Лесоматериалы хвойных пород,Тысяча плотных кубических метров</t>
  </si>
  <si>
    <t>Лесоматериалы лиственных пород, за исключением тропических пород,Тысяча плотных кубических метров</t>
  </si>
  <si>
    <t>Древесина топливная,Тысяча плотных кубических метров</t>
  </si>
  <si>
    <t>тыс плотн м3</t>
  </si>
  <si>
    <t>Итого по промышленному производству (сумма разделов  В+C+D)</t>
  </si>
  <si>
    <t>Растениеводство и животноводство</t>
  </si>
  <si>
    <t>Руды и концентраты серебряные,кг</t>
  </si>
  <si>
    <t>Руды и концентраты золотосодержащие,кг</t>
  </si>
  <si>
    <t>кг.</t>
  </si>
  <si>
    <t>Деятельность в области культуры, спорта, организации досуга и развлечений, в том числе:</t>
  </si>
  <si>
    <t>**) индекс производства продукции расчитывается по разделам видов экономической деятельности и в целом по промышленности, лесозаготовкам, с/х</t>
  </si>
  <si>
    <t>Объем отгруженных товаров собственного производства, выполненных работ и услуг собственными силами (В+С+D+E):</t>
  </si>
  <si>
    <t xml:space="preserve">Сельское, лесное хозяйство, охота, рыболовство и рыбоводство, в том числе </t>
  </si>
  <si>
    <t>Индекс промышленного производства (В+C+D+E)</t>
  </si>
  <si>
    <t>17 =
итог гр.10/
итог гр.9
* 100</t>
  </si>
  <si>
    <t>18 =
итог гр.11/
итог гр.10
* 100</t>
  </si>
  <si>
    <t>19 =
итог гр.12/
итог гр.11
* 100</t>
  </si>
  <si>
    <t>20 =
итог гр.13/
итог гр.12
* 100</t>
  </si>
  <si>
    <t>21 =
итог гр.14/
итог гр.13
* 100</t>
  </si>
  <si>
    <t>2023 г.</t>
  </si>
  <si>
    <t>2024 г.</t>
  </si>
  <si>
    <t>2025 г.</t>
  </si>
  <si>
    <t>2026 г.</t>
  </si>
  <si>
    <t xml:space="preserve">Среднемесячная начисленная заработная плата работников бюджетной сферы, финансируемой из консолидированного местного бюджета - всего </t>
  </si>
  <si>
    <t>Объем произведенной продукции в сопоставимых ценах, тыс. рублей</t>
  </si>
  <si>
    <t>Доходы бюджета, тыс. руб.</t>
  </si>
  <si>
    <t>Расходы бюджета, тыс. руб.</t>
  </si>
  <si>
    <t>Факт 
2023 г.</t>
  </si>
  <si>
    <t>2027 г.</t>
  </si>
  <si>
    <t>факт 2023</t>
  </si>
  <si>
    <t>Количество индивидуальных предпринимателей - всего</t>
  </si>
  <si>
    <t>Форма прогноза 
до 2028 г.</t>
  </si>
  <si>
    <t>Факт 
2024 г.</t>
  </si>
  <si>
    <t>Оценка 
2025 г.</t>
  </si>
  <si>
    <t>Прогноз на 2026-2028 гг.</t>
  </si>
  <si>
    <t>2028 г.</t>
  </si>
  <si>
    <t>Приложение 4 к прогнозу</t>
  </si>
  <si>
    <r>
      <t xml:space="preserve">Загруженность мощностей                                                                      </t>
    </r>
    <r>
      <rPr>
        <sz val="14"/>
        <rFont val="Times New Roman"/>
        <family val="1"/>
        <charset val="204"/>
      </rPr>
      <t>(средняя или по основной номенклатуре)</t>
    </r>
  </si>
  <si>
    <t>факт 2024</t>
  </si>
  <si>
    <t>оценка 2025</t>
  </si>
  <si>
    <t>Всего за 2026-2028 гг., 
в т.ч. по годам:</t>
  </si>
  <si>
    <t>Факт 2023 г.</t>
  </si>
  <si>
    <t>Факт 2024 г.</t>
  </si>
  <si>
    <t>Оценка 2025 г.</t>
  </si>
  <si>
    <t>Прогноз предоставляется до 25 июня 2025 года</t>
  </si>
  <si>
    <t>Информация об инвестиционных проектах</t>
  </si>
  <si>
    <t>Наименование проекта/
инициатор проекта</t>
  </si>
  <si>
    <t>Источники финансирования проекта</t>
  </si>
  <si>
    <t xml:space="preserve">Проектная мощность, ед. изм </t>
  </si>
  <si>
    <t>Размер средней заработной платы, руб.</t>
  </si>
  <si>
    <t>Объем инвестиций, млн руб.</t>
  </si>
  <si>
    <t>Всего за 20… г.-20… г., 
в т.ч. по годам:</t>
  </si>
  <si>
    <r>
      <t>Основные сведения 
о градообразующем предприятии
(</t>
    </r>
    <r>
      <rPr>
        <b/>
        <sz val="14"/>
        <rFont val="Times New Roman"/>
        <family val="1"/>
        <charset val="204"/>
      </rPr>
      <t>КРИТЕРИИ</t>
    </r>
    <r>
      <rPr>
        <sz val="14"/>
        <rFont val="Times New Roman"/>
        <family val="1"/>
        <charset val="204"/>
      </rPr>
      <t xml:space="preserve"> установлены ст. 169 ФЗ № 127 от 26.10.2002 г. "О несостоятельности (банкротстве)": численность работников организаций свыше 5 тыс. чел. либо составляет не менее 25% численности работающего населения соответствующего населенного пункта)</t>
    </r>
  </si>
  <si>
    <t>Число хозяйствующих субъектов - всего, 
ед.</t>
  </si>
  <si>
    <t xml:space="preserve"> 2024 г.</t>
  </si>
  <si>
    <t xml:space="preserve">Объем инвестиций, 
млн руб. </t>
  </si>
  <si>
    <t>Приложение 5 к прогнозу</t>
  </si>
  <si>
    <t xml:space="preserve"> в том числе бюджетные инвестиции</t>
  </si>
  <si>
    <t>Отдельные показатели прогноза развития муниципальных образований поселенческого уровня на 2026-2028 годы*</t>
  </si>
  <si>
    <t>Прогноз социально-экономического развития муниципального образования г.Бодайбо и района на 2026-2028 гг.</t>
  </si>
  <si>
    <t>Освоение месторождения Сухой Лог</t>
  </si>
  <si>
    <t>Бодайбинский район</t>
  </si>
  <si>
    <t>Строительство ГОК на месторождении "Светловский"</t>
  </si>
  <si>
    <t>ООО "Полюс Сухой Лог"</t>
  </si>
  <si>
    <t>ООО "Светловская горнорудная компания"</t>
  </si>
  <si>
    <t>Индексы-дефляторы,%</t>
  </si>
  <si>
    <t>Индексы-дефляторы, %</t>
  </si>
  <si>
    <t>Деятельность в области образования</t>
  </si>
  <si>
    <t>Деятельность в области управления</t>
  </si>
  <si>
    <t>АО "Светлый"</t>
  </si>
  <si>
    <t>г. Бодайбо</t>
  </si>
  <si>
    <t>ООО "АС "Лена"</t>
  </si>
  <si>
    <t>ООО "ГГРК "Угахан"</t>
  </si>
  <si>
    <t>АО "Высочайший"</t>
  </si>
  <si>
    <t>АО "Витимэнерго"</t>
  </si>
  <si>
    <t>АО "Витимэнергосбыт"</t>
  </si>
  <si>
    <t>Объем выполненных работ и услуг</t>
  </si>
  <si>
    <t>млн. руб.</t>
  </si>
  <si>
    <t>Бодайбинское ГП</t>
  </si>
  <si>
    <t>Мамаканское ГП</t>
  </si>
  <si>
    <t>Балахнинское ГП</t>
  </si>
  <si>
    <t>Артемовское  ГП</t>
  </si>
  <si>
    <t>Кропоткинское ГП</t>
  </si>
  <si>
    <t>Жуинское СП</t>
  </si>
  <si>
    <t>13733,3,6</t>
  </si>
  <si>
    <t>Сводный перечень инвестиционных проектов, реализация которых предполагается в 2026-2028 гг. 
Муниципальноге образование г. Бодайбо и района
(наименование муниципального района, городского округа)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</si>
</sst>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,##0.000"/>
  </numFmts>
  <fonts count="22">
    <font>
      <sz val="10"/>
      <name val="Arial Cyr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0"/>
      <name val="Times New Roman CYR"/>
      <charset val="204"/>
    </font>
    <font>
      <u/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i/>
      <sz val="14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b/>
      <sz val="12"/>
      <name val="Arial Cyr"/>
      <charset val="204"/>
    </font>
    <font>
      <b/>
      <sz val="10"/>
      <name val="Arial Cyr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23"/>
      </top>
      <bottom style="dashed">
        <color indexed="23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23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23"/>
      </bottom>
      <diagonal/>
    </border>
    <border>
      <left style="thin">
        <color indexed="64"/>
      </left>
      <right/>
      <top style="dashed">
        <color indexed="23"/>
      </top>
      <bottom style="dashed">
        <color indexed="23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medium">
        <color indexed="64"/>
      </top>
      <bottom style="dashed">
        <color indexed="55"/>
      </bottom>
      <diagonal/>
    </border>
    <border>
      <left style="thin">
        <color indexed="23"/>
      </left>
      <right style="thin">
        <color indexed="23"/>
      </right>
      <top/>
      <bottom style="dashed">
        <color indexed="55"/>
      </bottom>
      <diagonal/>
    </border>
    <border>
      <left style="thin">
        <color indexed="64"/>
      </left>
      <right style="thin">
        <color indexed="23"/>
      </right>
      <top style="dashed">
        <color indexed="55"/>
      </top>
      <bottom style="dashed">
        <color indexed="55"/>
      </bottom>
      <diagonal/>
    </border>
    <border>
      <left style="thin">
        <color indexed="23"/>
      </left>
      <right style="thin">
        <color indexed="23"/>
      </right>
      <top style="dashed">
        <color indexed="55"/>
      </top>
      <bottom style="dashed">
        <color indexed="55"/>
      </bottom>
      <diagonal/>
    </border>
    <border>
      <left style="thin">
        <color indexed="23"/>
      </left>
      <right style="thin">
        <color indexed="64"/>
      </right>
      <top style="dashed">
        <color indexed="55"/>
      </top>
      <bottom style="dashed">
        <color indexed="55"/>
      </bottom>
      <diagonal/>
    </border>
    <border>
      <left style="thin">
        <color indexed="64"/>
      </left>
      <right style="thin">
        <color indexed="23"/>
      </right>
      <top style="dashed">
        <color indexed="55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dashed">
        <color indexed="55"/>
      </top>
      <bottom style="medium">
        <color indexed="64"/>
      </bottom>
      <diagonal/>
    </border>
    <border>
      <left style="thin">
        <color indexed="23"/>
      </left>
      <right style="thin">
        <color indexed="64"/>
      </right>
      <top style="dashed">
        <color indexed="55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23"/>
      </right>
      <top style="medium">
        <color indexed="64"/>
      </top>
      <bottom style="dashed">
        <color indexed="55"/>
      </bottom>
      <diagonal/>
    </border>
    <border>
      <left style="thin">
        <color indexed="23"/>
      </left>
      <right style="medium">
        <color indexed="64"/>
      </right>
      <top style="medium">
        <color indexed="64"/>
      </top>
      <bottom style="dashed">
        <color indexed="55"/>
      </bottom>
      <diagonal/>
    </border>
    <border>
      <left style="medium">
        <color indexed="64"/>
      </left>
      <right style="thin">
        <color indexed="23"/>
      </right>
      <top style="dashed">
        <color indexed="55"/>
      </top>
      <bottom style="medium">
        <color indexed="64"/>
      </bottom>
      <diagonal/>
    </border>
    <border>
      <left style="thin">
        <color indexed="23"/>
      </left>
      <right style="medium">
        <color indexed="64"/>
      </right>
      <top style="dashed">
        <color indexed="55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2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/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medium">
        <color indexed="64"/>
      </left>
      <right style="thin">
        <color indexed="23"/>
      </right>
      <top style="medium">
        <color indexed="64"/>
      </top>
      <bottom/>
      <diagonal/>
    </border>
    <border>
      <left style="medium">
        <color indexed="64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 style="medium">
        <color indexed="64"/>
      </top>
      <bottom/>
      <diagonal/>
    </border>
    <border>
      <left style="thin">
        <color indexed="23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23"/>
      </right>
      <top/>
      <bottom style="dashed">
        <color indexed="55"/>
      </bottom>
      <diagonal/>
    </border>
    <border>
      <left style="thin">
        <color indexed="23"/>
      </left>
      <right style="thin">
        <color indexed="64"/>
      </right>
      <top/>
      <bottom style="dashed">
        <color indexed="55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73">
    <xf numFmtId="0" fontId="0" fillId="0" borderId="0" xfId="0"/>
    <xf numFmtId="0" fontId="6" fillId="0" borderId="0" xfId="0" applyFont="1"/>
    <xf numFmtId="0" fontId="3" fillId="0" borderId="0" xfId="0" applyFont="1"/>
    <xf numFmtId="0" fontId="7" fillId="0" borderId="10" xfId="0" applyFont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wrapText="1"/>
    </xf>
    <xf numFmtId="0" fontId="2" fillId="0" borderId="10" xfId="0" applyFont="1" applyBorder="1" applyAlignment="1">
      <alignment horizontal="right" wrapText="1"/>
    </xf>
    <xf numFmtId="0" fontId="2" fillId="0" borderId="10" xfId="0" applyFont="1" applyFill="1" applyBorder="1" applyAlignment="1">
      <alignment horizontal="left" wrapText="1"/>
    </xf>
    <xf numFmtId="0" fontId="7" fillId="0" borderId="17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righ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/>
    </xf>
    <xf numFmtId="0" fontId="0" fillId="0" borderId="0" xfId="0" applyBorder="1"/>
    <xf numFmtId="0" fontId="3" fillId="0" borderId="21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49" fontId="7" fillId="0" borderId="10" xfId="0" applyNumberFormat="1" applyFont="1" applyFill="1" applyBorder="1" applyAlignment="1">
      <alignment horizontal="left" vertical="center" wrapText="1"/>
    </xf>
    <xf numFmtId="0" fontId="1" fillId="0" borderId="22" xfId="0" applyFont="1" applyFill="1" applyBorder="1" applyAlignment="1">
      <alignment horizontal="left" vertical="center" wrapText="1"/>
    </xf>
    <xf numFmtId="0" fontId="1" fillId="0" borderId="2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Fill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8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/>
    </xf>
    <xf numFmtId="0" fontId="8" fillId="0" borderId="16" xfId="0" applyFont="1" applyFill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10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164" fontId="3" fillId="0" borderId="10" xfId="0" applyNumberFormat="1" applyFont="1" applyFill="1" applyBorder="1" applyAlignment="1">
      <alignment horizontal="left" vertical="center" wrapText="1"/>
    </xf>
    <xf numFmtId="0" fontId="2" fillId="6" borderId="10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wrapText="1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/>
    </xf>
    <xf numFmtId="0" fontId="3" fillId="0" borderId="10" xfId="0" applyFont="1" applyFill="1" applyBorder="1" applyAlignment="1">
      <alignment horizontal="justify" wrapText="1"/>
    </xf>
    <xf numFmtId="0" fontId="3" fillId="0" borderId="10" xfId="0" applyFont="1" applyFill="1" applyBorder="1" applyAlignment="1">
      <alignment horizontal="justify" vertical="center" wrapText="1"/>
    </xf>
    <xf numFmtId="0" fontId="3" fillId="0" borderId="10" xfId="0" applyFont="1" applyBorder="1" applyAlignment="1">
      <alignment horizontal="justify"/>
    </xf>
    <xf numFmtId="0" fontId="3" fillId="0" borderId="10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left" wrapText="1"/>
    </xf>
    <xf numFmtId="0" fontId="8" fillId="0" borderId="10" xfId="0" applyFont="1" applyBorder="1" applyAlignment="1">
      <alignment vertical="center" wrapText="1"/>
    </xf>
    <xf numFmtId="0" fontId="8" fillId="0" borderId="16" xfId="0" applyFont="1" applyBorder="1" applyAlignment="1">
      <alignment horizontal="justify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3" fillId="4" borderId="22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4" borderId="12" xfId="0" applyFont="1" applyFill="1" applyBorder="1" applyAlignment="1">
      <alignment vertical="center"/>
    </xf>
    <xf numFmtId="0" fontId="3" fillId="4" borderId="21" xfId="0" applyFont="1" applyFill="1" applyBorder="1" applyAlignment="1">
      <alignment vertical="center"/>
    </xf>
    <xf numFmtId="0" fontId="1" fillId="0" borderId="20" xfId="0" applyFont="1" applyFill="1" applyBorder="1" applyAlignment="1">
      <alignment horizontal="left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vertical="center"/>
    </xf>
    <xf numFmtId="0" fontId="8" fillId="0" borderId="12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3" fillId="0" borderId="11" xfId="0" applyFont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0" fontId="8" fillId="0" borderId="20" xfId="0" applyFont="1" applyFill="1" applyBorder="1" applyAlignment="1">
      <alignment vertical="center" wrapText="1"/>
    </xf>
    <xf numFmtId="0" fontId="2" fillId="0" borderId="24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22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8" fillId="0" borderId="22" xfId="0" applyFont="1" applyFill="1" applyBorder="1" applyAlignment="1">
      <alignment vertical="center" wrapText="1"/>
    </xf>
    <xf numFmtId="0" fontId="8" fillId="0" borderId="22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3" fillId="0" borderId="58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24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0" xfId="0" applyFont="1" applyFill="1"/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top" wrapText="1"/>
    </xf>
    <xf numFmtId="0" fontId="3" fillId="2" borderId="4" xfId="0" applyFont="1" applyFill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2" borderId="2" xfId="0" applyFont="1" applyFill="1" applyBorder="1"/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2" borderId="3" xfId="0" applyFont="1" applyFill="1" applyBorder="1"/>
    <xf numFmtId="0" fontId="1" fillId="0" borderId="3" xfId="0" applyFont="1" applyBorder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Border="1"/>
    <xf numFmtId="0" fontId="1" fillId="0" borderId="4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3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1" fillId="0" borderId="33" xfId="0" applyFont="1" applyBorder="1" applyAlignment="1">
      <alignment vertical="top" wrapText="1"/>
    </xf>
    <xf numFmtId="0" fontId="3" fillId="2" borderId="1" xfId="0" applyFont="1" applyFill="1" applyBorder="1"/>
    <xf numFmtId="0" fontId="3" fillId="0" borderId="15" xfId="0" applyFont="1" applyBorder="1" applyAlignment="1">
      <alignment horizontal="center"/>
    </xf>
    <xf numFmtId="0" fontId="3" fillId="2" borderId="5" xfId="0" applyFont="1" applyFill="1" applyBorder="1"/>
    <xf numFmtId="0" fontId="3" fillId="2" borderId="6" xfId="0" applyFont="1" applyFill="1" applyBorder="1"/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3" fillId="2" borderId="19" xfId="0" applyFont="1" applyFill="1" applyBorder="1"/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3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/>
    </xf>
    <xf numFmtId="0" fontId="3" fillId="0" borderId="19" xfId="0" applyFont="1" applyFill="1" applyBorder="1" applyAlignment="1">
      <alignment horizontal="center" vertical="center" wrapText="1"/>
    </xf>
    <xf numFmtId="0" fontId="3" fillId="0" borderId="19" xfId="0" applyFont="1" applyBorder="1"/>
    <xf numFmtId="0" fontId="3" fillId="0" borderId="3" xfId="0" applyFont="1" applyFill="1" applyBorder="1" applyAlignment="1">
      <alignment wrapText="1"/>
    </xf>
    <xf numFmtId="0" fontId="3" fillId="0" borderId="3" xfId="0" applyFont="1" applyFill="1" applyBorder="1" applyAlignment="1">
      <alignment vertical="top" wrapText="1"/>
    </xf>
    <xf numFmtId="0" fontId="1" fillId="0" borderId="5" xfId="0" applyFont="1" applyBorder="1" applyAlignment="1">
      <alignment wrapText="1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19" xfId="0" applyFont="1" applyBorder="1" applyAlignment="1">
      <alignment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Fill="1" applyBorder="1" applyAlignment="1">
      <alignment horizont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1" fillId="0" borderId="7" xfId="0" applyFont="1" applyBorder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8" xfId="0" applyFont="1" applyBorder="1"/>
    <xf numFmtId="0" fontId="3" fillId="0" borderId="9" xfId="0" applyFont="1" applyBorder="1" applyAlignment="1">
      <alignment vertical="center"/>
    </xf>
    <xf numFmtId="0" fontId="3" fillId="0" borderId="9" xfId="0" applyFont="1" applyBorder="1"/>
    <xf numFmtId="0" fontId="3" fillId="0" borderId="9" xfId="0" applyFont="1" applyFill="1" applyBorder="1" applyAlignment="1">
      <alignment vertical="center"/>
    </xf>
    <xf numFmtId="0" fontId="6" fillId="4" borderId="13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wrapText="1"/>
    </xf>
    <xf numFmtId="0" fontId="3" fillId="3" borderId="0" xfId="0" applyFont="1" applyFill="1"/>
    <xf numFmtId="0" fontId="3" fillId="3" borderId="0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left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3" fillId="3" borderId="28" xfId="0" applyFont="1" applyFill="1" applyBorder="1"/>
    <xf numFmtId="0" fontId="3" fillId="3" borderId="29" xfId="0" applyFont="1" applyFill="1" applyBorder="1"/>
    <xf numFmtId="0" fontId="3" fillId="3" borderId="27" xfId="0" applyFont="1" applyFill="1" applyBorder="1" applyAlignment="1">
      <alignment horizontal="left" vertical="center" wrapText="1"/>
    </xf>
    <xf numFmtId="0" fontId="2" fillId="3" borderId="27" xfId="0" applyFont="1" applyFill="1" applyBorder="1" applyAlignment="1">
      <alignment horizontal="left" vertical="center" wrapText="1"/>
    </xf>
    <xf numFmtId="0" fontId="1" fillId="3" borderId="30" xfId="0" applyFont="1" applyFill="1" applyBorder="1" applyAlignment="1">
      <alignment horizontal="left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31" xfId="0" applyFont="1" applyFill="1" applyBorder="1"/>
    <xf numFmtId="0" fontId="3" fillId="3" borderId="32" xfId="0" applyFont="1" applyFill="1" applyBorder="1"/>
    <xf numFmtId="0" fontId="1" fillId="3" borderId="0" xfId="0" applyFont="1" applyFill="1" applyBorder="1" applyAlignment="1">
      <alignment horizontal="left" vertical="center" wrapText="1"/>
    </xf>
    <xf numFmtId="0" fontId="3" fillId="3" borderId="0" xfId="0" applyFont="1" applyFill="1" applyBorder="1"/>
    <xf numFmtId="0" fontId="8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34" xfId="0" applyFont="1" applyFill="1" applyBorder="1" applyAlignment="1">
      <alignment horizontal="left" vertical="center" wrapText="1"/>
    </xf>
    <xf numFmtId="0" fontId="3" fillId="3" borderId="25" xfId="0" applyFont="1" applyFill="1" applyBorder="1"/>
    <xf numFmtId="0" fontId="3" fillId="3" borderId="35" xfId="0" applyFont="1" applyFill="1" applyBorder="1"/>
    <xf numFmtId="0" fontId="3" fillId="3" borderId="36" xfId="0" applyFont="1" applyFill="1" applyBorder="1" applyAlignment="1">
      <alignment horizontal="left" vertical="center" wrapText="1"/>
    </xf>
    <xf numFmtId="0" fontId="3" fillId="3" borderId="31" xfId="0" applyFont="1" applyFill="1" applyBorder="1" applyAlignment="1">
      <alignment horizontal="left" vertical="center" wrapText="1"/>
    </xf>
    <xf numFmtId="0" fontId="3" fillId="3" borderId="37" xfId="0" applyFont="1" applyFill="1" applyBorder="1"/>
    <xf numFmtId="0" fontId="3" fillId="3" borderId="0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/>
    <xf numFmtId="0" fontId="1" fillId="4" borderId="22" xfId="0" applyFont="1" applyFill="1" applyBorder="1" applyAlignment="1">
      <alignment horizontal="center" vertical="center" wrapText="1"/>
    </xf>
    <xf numFmtId="0" fontId="1" fillId="4" borderId="3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3" borderId="54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61" xfId="0" applyFont="1" applyFill="1" applyBorder="1" applyAlignment="1">
      <alignment horizontal="left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1" fillId="3" borderId="62" xfId="0" applyFont="1" applyFill="1" applyBorder="1" applyAlignment="1">
      <alignment horizontal="center" vertical="center" wrapText="1"/>
    </xf>
    <xf numFmtId="0" fontId="1" fillId="6" borderId="0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right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horizontal="right" vertical="center" wrapText="1"/>
    </xf>
    <xf numFmtId="165" fontId="3" fillId="0" borderId="10" xfId="0" applyNumberFormat="1" applyFont="1" applyBorder="1" applyAlignment="1">
      <alignment horizontal="right" vertical="center" wrapText="1"/>
    </xf>
    <xf numFmtId="165" fontId="1" fillId="0" borderId="10" xfId="0" applyNumberFormat="1" applyFont="1" applyBorder="1" applyAlignment="1">
      <alignment horizontal="right" vertical="center" wrapText="1"/>
    </xf>
    <xf numFmtId="165" fontId="3" fillId="0" borderId="18" xfId="0" applyNumberFormat="1" applyFont="1" applyBorder="1" applyAlignment="1">
      <alignment horizontal="right" vertical="center" wrapText="1"/>
    </xf>
    <xf numFmtId="165" fontId="3" fillId="0" borderId="10" xfId="0" applyNumberFormat="1" applyFont="1" applyFill="1" applyBorder="1" applyAlignment="1">
      <alignment horizontal="right" vertical="center" wrapText="1"/>
    </xf>
    <xf numFmtId="165" fontId="3" fillId="0" borderId="17" xfId="0" applyNumberFormat="1" applyFont="1" applyBorder="1" applyAlignment="1">
      <alignment horizontal="right" vertical="center" wrapText="1"/>
    </xf>
    <xf numFmtId="165" fontId="1" fillId="0" borderId="1" xfId="0" applyNumberFormat="1" applyFont="1" applyBorder="1" applyAlignment="1">
      <alignment horizontal="right" vertical="center" wrapText="1"/>
    </xf>
    <xf numFmtId="165" fontId="3" fillId="0" borderId="16" xfId="0" applyNumberFormat="1" applyFont="1" applyBorder="1" applyAlignment="1">
      <alignment horizontal="right" vertical="center" wrapText="1"/>
    </xf>
    <xf numFmtId="165" fontId="1" fillId="0" borderId="16" xfId="0" applyNumberFormat="1" applyFont="1" applyBorder="1" applyAlignment="1">
      <alignment horizontal="right" vertical="center" wrapText="1"/>
    </xf>
    <xf numFmtId="0" fontId="1" fillId="0" borderId="10" xfId="0" applyFont="1" applyFill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0" fontId="11" fillId="0" borderId="10" xfId="0" applyFont="1" applyBorder="1" applyAlignment="1">
      <alignment horizontal="right" vertical="center"/>
    </xf>
    <xf numFmtId="0" fontId="12" fillId="0" borderId="0" xfId="0" applyFont="1"/>
    <xf numFmtId="0" fontId="11" fillId="0" borderId="16" xfId="0" applyFont="1" applyFill="1" applyBorder="1" applyAlignment="1">
      <alignment horizontal="right" vertical="center" wrapText="1"/>
    </xf>
    <xf numFmtId="164" fontId="11" fillId="0" borderId="16" xfId="0" applyNumberFormat="1" applyFont="1" applyFill="1" applyBorder="1" applyAlignment="1">
      <alignment horizontal="right" vertical="center" wrapText="1"/>
    </xf>
    <xf numFmtId="166" fontId="1" fillId="0" borderId="17" xfId="0" applyNumberFormat="1" applyFont="1" applyBorder="1" applyAlignment="1">
      <alignment horizontal="right" vertical="center" wrapText="1"/>
    </xf>
    <xf numFmtId="2" fontId="1" fillId="0" borderId="17" xfId="0" applyNumberFormat="1" applyFont="1" applyBorder="1" applyAlignment="1">
      <alignment horizontal="right" vertical="center" wrapText="1"/>
    </xf>
    <xf numFmtId="2" fontId="3" fillId="0" borderId="10" xfId="0" applyNumberFormat="1" applyFont="1" applyBorder="1" applyAlignment="1">
      <alignment horizontal="right" vertical="center" wrapText="1"/>
    </xf>
    <xf numFmtId="2" fontId="3" fillId="0" borderId="18" xfId="0" applyNumberFormat="1" applyFont="1" applyBorder="1" applyAlignment="1">
      <alignment horizontal="right" vertical="center" wrapText="1"/>
    </xf>
    <xf numFmtId="2" fontId="3" fillId="0" borderId="10" xfId="0" applyNumberFormat="1" applyFont="1" applyFill="1" applyBorder="1" applyAlignment="1">
      <alignment horizontal="right" vertical="center" wrapText="1"/>
    </xf>
    <xf numFmtId="0" fontId="15" fillId="0" borderId="10" xfId="0" applyFont="1" applyFill="1" applyBorder="1" applyAlignment="1">
      <alignment horizontal="right" vertical="center" wrapText="1"/>
    </xf>
    <xf numFmtId="164" fontId="11" fillId="0" borderId="10" xfId="0" applyNumberFormat="1" applyFont="1" applyBorder="1" applyAlignment="1">
      <alignment horizontal="right" vertical="center" wrapText="1"/>
    </xf>
    <xf numFmtId="0" fontId="15" fillId="0" borderId="12" xfId="0" applyFont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 wrapText="1"/>
    </xf>
    <xf numFmtId="165" fontId="3" fillId="0" borderId="11" xfId="0" applyNumberFormat="1" applyFont="1" applyBorder="1" applyAlignment="1">
      <alignment vertical="center"/>
    </xf>
    <xf numFmtId="3" fontId="3" fillId="0" borderId="11" xfId="0" applyNumberFormat="1" applyFont="1" applyFill="1" applyBorder="1" applyAlignment="1">
      <alignment vertical="center"/>
    </xf>
    <xf numFmtId="3" fontId="3" fillId="0" borderId="11" xfId="0" applyNumberFormat="1" applyFont="1" applyBorder="1" applyAlignment="1">
      <alignment vertical="center"/>
    </xf>
    <xf numFmtId="1" fontId="3" fillId="0" borderId="11" xfId="0" applyNumberFormat="1" applyFont="1" applyFill="1" applyBorder="1" applyAlignment="1">
      <alignment vertical="center"/>
    </xf>
    <xf numFmtId="1" fontId="3" fillId="0" borderId="11" xfId="0" applyNumberFormat="1" applyFont="1" applyBorder="1" applyAlignment="1">
      <alignment vertical="center"/>
    </xf>
    <xf numFmtId="165" fontId="16" fillId="0" borderId="11" xfId="0" applyNumberFormat="1" applyFont="1" applyBorder="1" applyAlignment="1">
      <alignment vertical="center"/>
    </xf>
    <xf numFmtId="165" fontId="3" fillId="0" borderId="1" xfId="0" applyNumberFormat="1" applyFont="1" applyBorder="1" applyAlignment="1">
      <alignment vertical="center"/>
    </xf>
    <xf numFmtId="165" fontId="16" fillId="0" borderId="1" xfId="0" applyNumberFormat="1" applyFont="1" applyBorder="1" applyAlignment="1">
      <alignment vertical="center"/>
    </xf>
    <xf numFmtId="165" fontId="15" fillId="0" borderId="16" xfId="0" applyNumberFormat="1" applyFont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right" vertical="center" wrapText="1"/>
    </xf>
    <xf numFmtId="165" fontId="15" fillId="0" borderId="10" xfId="0" applyNumberFormat="1" applyFont="1" applyBorder="1" applyAlignment="1">
      <alignment horizontal="right" vertical="center" wrapText="1"/>
    </xf>
    <xf numFmtId="0" fontId="17" fillId="0" borderId="0" xfId="0" applyFont="1"/>
    <xf numFmtId="0" fontId="6" fillId="0" borderId="0" xfId="0" applyFont="1" applyAlignment="1">
      <alignment horizontal="right"/>
    </xf>
    <xf numFmtId="1" fontId="3" fillId="0" borderId="10" xfId="0" applyNumberFormat="1" applyFont="1" applyBorder="1" applyAlignment="1">
      <alignment horizontal="right" vertical="center" wrapText="1"/>
    </xf>
    <xf numFmtId="165" fontId="3" fillId="0" borderId="10" xfId="0" applyNumberFormat="1" applyFont="1" applyBorder="1" applyAlignment="1">
      <alignment horizontal="left" vertical="center" wrapText="1"/>
    </xf>
    <xf numFmtId="164" fontId="3" fillId="0" borderId="10" xfId="0" applyNumberFormat="1" applyFont="1" applyFill="1" applyBorder="1" applyAlignment="1">
      <alignment horizontal="right" vertical="center" wrapText="1"/>
    </xf>
    <xf numFmtId="0" fontId="3" fillId="0" borderId="16" xfId="0" applyFont="1" applyFill="1" applyBorder="1" applyAlignment="1">
      <alignment horizontal="right" vertical="center" wrapText="1"/>
    </xf>
    <xf numFmtId="164" fontId="3" fillId="0" borderId="16" xfId="0" applyNumberFormat="1" applyFont="1" applyFill="1" applyBorder="1" applyAlignment="1">
      <alignment horizontal="right" vertical="center" wrapText="1"/>
    </xf>
    <xf numFmtId="3" fontId="16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6" fillId="0" borderId="2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3" fontId="18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/>
    </xf>
    <xf numFmtId="165" fontId="16" fillId="0" borderId="1" xfId="0" applyNumberFormat="1" applyFont="1" applyBorder="1" applyAlignment="1">
      <alignment horizontal="center" vertical="center" wrapText="1"/>
    </xf>
    <xf numFmtId="165" fontId="16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right" vertical="center" wrapText="1"/>
    </xf>
    <xf numFmtId="0" fontId="0" fillId="0" borderId="1" xfId="0" applyBorder="1"/>
    <xf numFmtId="165" fontId="18" fillId="0" borderId="1" xfId="0" applyNumberFormat="1" applyFont="1" applyBorder="1" applyAlignment="1">
      <alignment horizontal="right" vertical="center" wrapText="1"/>
    </xf>
    <xf numFmtId="0" fontId="21" fillId="0" borderId="1" xfId="0" applyFont="1" applyBorder="1"/>
    <xf numFmtId="165" fontId="0" fillId="0" borderId="1" xfId="0" applyNumberFormat="1" applyBorder="1"/>
    <xf numFmtId="165" fontId="18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65" fontId="20" fillId="0" borderId="1" xfId="0" applyNumberFormat="1" applyFont="1" applyBorder="1" applyAlignment="1">
      <alignment horizontal="center" vertical="center"/>
    </xf>
    <xf numFmtId="165" fontId="3" fillId="0" borderId="4" xfId="0" applyNumberFormat="1" applyFont="1" applyBorder="1" applyAlignment="1">
      <alignment horizontal="center"/>
    </xf>
    <xf numFmtId="165" fontId="3" fillId="0" borderId="4" xfId="0" applyNumberFormat="1" applyFont="1" applyBorder="1"/>
    <xf numFmtId="165" fontId="3" fillId="2" borderId="4" xfId="0" applyNumberFormat="1" applyFont="1" applyFill="1" applyBorder="1"/>
    <xf numFmtId="165" fontId="3" fillId="0" borderId="0" xfId="0" applyNumberFormat="1" applyFont="1"/>
    <xf numFmtId="1" fontId="1" fillId="0" borderId="10" xfId="0" applyNumberFormat="1" applyFont="1" applyFill="1" applyBorder="1" applyAlignment="1">
      <alignment horizontal="right" vertical="center" wrapText="1"/>
    </xf>
    <xf numFmtId="1" fontId="3" fillId="0" borderId="16" xfId="0" applyNumberFormat="1" applyFont="1" applyFill="1" applyBorder="1" applyAlignment="1">
      <alignment horizontal="right" vertical="center" wrapText="1"/>
    </xf>
    <xf numFmtId="0" fontId="1" fillId="4" borderId="41" xfId="0" applyFont="1" applyFill="1" applyBorder="1" applyAlignment="1">
      <alignment horizontal="center" vertical="center" wrapText="1"/>
    </xf>
    <xf numFmtId="0" fontId="1" fillId="4" borderId="42" xfId="0" applyFont="1" applyFill="1" applyBorder="1" applyAlignment="1">
      <alignment horizontal="center" vertical="center" wrapText="1"/>
    </xf>
    <xf numFmtId="0" fontId="1" fillId="4" borderId="33" xfId="0" applyFont="1" applyFill="1" applyBorder="1" applyAlignment="1">
      <alignment horizontal="center" vertical="center" wrapText="1"/>
    </xf>
    <xf numFmtId="0" fontId="1" fillId="4" borderId="38" xfId="0" applyFont="1" applyFill="1" applyBorder="1" applyAlignment="1">
      <alignment horizontal="center" vertical="center" wrapText="1"/>
    </xf>
    <xf numFmtId="0" fontId="1" fillId="4" borderId="3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4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4" borderId="40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4" borderId="22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1" fillId="4" borderId="33" xfId="0" applyFont="1" applyFill="1" applyBorder="1" applyAlignment="1">
      <alignment horizontal="center" vertical="center"/>
    </xf>
    <xf numFmtId="0" fontId="1" fillId="4" borderId="38" xfId="0" applyFont="1" applyFill="1" applyBorder="1" applyAlignment="1">
      <alignment horizontal="center" vertical="center"/>
    </xf>
    <xf numFmtId="0" fontId="1" fillId="4" borderId="39" xfId="0" applyFont="1" applyFill="1" applyBorder="1" applyAlignment="1">
      <alignment horizontal="center" vertical="center"/>
    </xf>
    <xf numFmtId="0" fontId="3" fillId="4" borderId="33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left"/>
    </xf>
    <xf numFmtId="0" fontId="1" fillId="5" borderId="42" xfId="0" applyFont="1" applyFill="1" applyBorder="1" applyAlignment="1">
      <alignment horizontal="left"/>
    </xf>
    <xf numFmtId="0" fontId="1" fillId="4" borderId="33" xfId="0" applyFont="1" applyFill="1" applyBorder="1" applyAlignment="1">
      <alignment horizontal="center" vertical="justify" wrapText="1"/>
    </xf>
    <xf numFmtId="0" fontId="1" fillId="4" borderId="38" xfId="0" applyFont="1" applyFill="1" applyBorder="1" applyAlignment="1">
      <alignment horizontal="center" vertical="justify" wrapText="1"/>
    </xf>
    <xf numFmtId="0" fontId="1" fillId="0" borderId="42" xfId="0" applyFont="1" applyBorder="1" applyAlignment="1">
      <alignment vertical="center" wrapText="1"/>
    </xf>
    <xf numFmtId="0" fontId="3" fillId="0" borderId="7" xfId="0" applyFont="1" applyFill="1" applyBorder="1"/>
    <xf numFmtId="0" fontId="3" fillId="0" borderId="0" xfId="0" applyFont="1" applyFill="1" applyBorder="1"/>
    <xf numFmtId="0" fontId="1" fillId="4" borderId="59" xfId="0" applyFont="1" applyFill="1" applyBorder="1" applyAlignment="1">
      <alignment horizontal="center" vertical="center" wrapText="1"/>
    </xf>
    <xf numFmtId="0" fontId="1" fillId="4" borderId="60" xfId="0" applyFont="1" applyFill="1" applyBorder="1" applyAlignment="1">
      <alignment horizontal="center" vertical="center" wrapText="1"/>
    </xf>
    <xf numFmtId="0" fontId="1" fillId="4" borderId="43" xfId="0" applyFont="1" applyFill="1" applyBorder="1" applyAlignment="1">
      <alignment horizontal="center" wrapText="1"/>
    </xf>
    <xf numFmtId="0" fontId="1" fillId="4" borderId="42" xfId="0" applyFont="1" applyFill="1" applyBorder="1" applyAlignment="1">
      <alignment horizont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6" borderId="22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1" fillId="6" borderId="21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right"/>
    </xf>
    <xf numFmtId="0" fontId="1" fillId="3" borderId="48" xfId="0" applyFont="1" applyFill="1" applyBorder="1" applyAlignment="1">
      <alignment horizontal="center" vertical="center" wrapText="1"/>
    </xf>
    <xf numFmtId="0" fontId="1" fillId="3" borderId="46" xfId="0" applyFont="1" applyFill="1" applyBorder="1" applyAlignment="1">
      <alignment horizontal="center" vertical="center" wrapText="1"/>
    </xf>
    <xf numFmtId="0" fontId="1" fillId="3" borderId="47" xfId="0" applyFont="1" applyFill="1" applyBorder="1" applyAlignment="1">
      <alignment horizontal="center" vertical="center" wrapText="1"/>
    </xf>
    <xf numFmtId="0" fontId="1" fillId="3" borderId="49" xfId="0" applyFont="1" applyFill="1" applyBorder="1" applyAlignment="1">
      <alignment horizontal="center" vertical="center" wrapText="1"/>
    </xf>
    <xf numFmtId="0" fontId="1" fillId="3" borderId="5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top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wrapText="1"/>
    </xf>
    <xf numFmtId="0" fontId="1" fillId="3" borderId="51" xfId="0" applyFont="1" applyFill="1" applyBorder="1" applyAlignment="1">
      <alignment horizontal="center" vertical="center" wrapText="1"/>
    </xf>
    <xf numFmtId="0" fontId="1" fillId="3" borderId="52" xfId="0" applyFont="1" applyFill="1" applyBorder="1" applyAlignment="1">
      <alignment horizontal="center" vertical="center" wrapText="1"/>
    </xf>
    <xf numFmtId="0" fontId="1" fillId="3" borderId="53" xfId="0" applyFont="1" applyFill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55" xfId="0" applyFont="1" applyFill="1" applyBorder="1" applyAlignment="1">
      <alignment horizontal="center" vertical="center" wrapText="1"/>
    </xf>
    <xf numFmtId="0" fontId="3" fillId="4" borderId="56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3" fillId="0" borderId="2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4" borderId="63" xfId="0" applyFont="1" applyFill="1" applyBorder="1" applyAlignment="1">
      <alignment horizontal="center" vertical="center" wrapText="1"/>
    </xf>
    <xf numFmtId="0" fontId="1" fillId="4" borderId="6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3" borderId="65" xfId="0" applyFont="1" applyFill="1" applyBorder="1" applyAlignment="1">
      <alignment horizontal="center" vertical="center" wrapText="1"/>
    </xf>
    <xf numFmtId="0" fontId="3" fillId="3" borderId="66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I177"/>
  <sheetViews>
    <sheetView view="pageBreakPreview" topLeftCell="A22" zoomScale="75" zoomScaleNormal="75" workbookViewId="0">
      <selection activeCell="L46" sqref="L46"/>
    </sheetView>
  </sheetViews>
  <sheetFormatPr defaultRowHeight="12.75"/>
  <cols>
    <col min="1" max="1" width="74.7109375" style="1" customWidth="1"/>
    <col min="2" max="2" width="15.140625" style="1" customWidth="1"/>
    <col min="3" max="3" width="13.85546875" style="1" customWidth="1"/>
    <col min="4" max="4" width="14.140625" style="1" customWidth="1"/>
    <col min="5" max="5" width="13.7109375" style="1" customWidth="1"/>
    <col min="6" max="6" width="13.28515625" style="1" customWidth="1"/>
    <col min="7" max="7" width="13.5703125" style="1" customWidth="1"/>
    <col min="8" max="8" width="13.7109375" style="1" customWidth="1"/>
    <col min="9" max="16384" width="9.140625" style="1"/>
  </cols>
  <sheetData>
    <row r="1" spans="1:9" ht="37.15" customHeight="1">
      <c r="A1" s="300" t="s">
        <v>588</v>
      </c>
      <c r="B1" s="300"/>
      <c r="C1" s="300"/>
      <c r="D1" s="300"/>
      <c r="E1" s="300"/>
      <c r="F1" s="300"/>
      <c r="G1" s="292" t="s">
        <v>81</v>
      </c>
      <c r="H1" s="292"/>
    </row>
    <row r="2" spans="1:9" ht="39" customHeight="1">
      <c r="A2" s="32"/>
      <c r="B2" s="32"/>
      <c r="C2" s="32"/>
      <c r="D2" s="32"/>
      <c r="E2" s="32"/>
      <c r="F2" s="32"/>
      <c r="G2" s="293" t="s">
        <v>575</v>
      </c>
      <c r="H2" s="293"/>
    </row>
    <row r="3" spans="1:9" ht="14.25" customHeight="1">
      <c r="A3" s="37"/>
      <c r="B3" s="38"/>
      <c r="C3" s="37"/>
      <c r="D3" s="37"/>
      <c r="E3" s="34"/>
      <c r="F3" s="34"/>
    </row>
    <row r="4" spans="1:9" ht="51" customHeight="1">
      <c r="A4" s="297" t="s">
        <v>603</v>
      </c>
      <c r="B4" s="297"/>
      <c r="C4" s="297"/>
      <c r="D4" s="297"/>
      <c r="E4" s="297"/>
      <c r="F4" s="297"/>
      <c r="G4" s="297"/>
      <c r="H4" s="297"/>
    </row>
    <row r="5" spans="1:9" ht="14.25" customHeight="1">
      <c r="A5" s="34"/>
      <c r="B5" s="34"/>
      <c r="C5" s="34"/>
      <c r="D5" s="34"/>
      <c r="E5" s="34"/>
      <c r="F5" s="34"/>
    </row>
    <row r="6" spans="1:9" ht="21" customHeight="1">
      <c r="A6" s="296" t="s">
        <v>9</v>
      </c>
      <c r="B6" s="298" t="s">
        <v>10</v>
      </c>
      <c r="C6" s="294" t="s">
        <v>571</v>
      </c>
      <c r="D6" s="294" t="s">
        <v>576</v>
      </c>
      <c r="E6" s="296" t="s">
        <v>577</v>
      </c>
      <c r="F6" s="289" t="s">
        <v>84</v>
      </c>
      <c r="G6" s="290"/>
      <c r="H6" s="291"/>
    </row>
    <row r="7" spans="1:9" ht="33" customHeight="1">
      <c r="A7" s="295"/>
      <c r="B7" s="299"/>
      <c r="C7" s="295"/>
      <c r="D7" s="295"/>
      <c r="E7" s="295"/>
      <c r="F7" s="204" t="s">
        <v>566</v>
      </c>
      <c r="G7" s="203" t="s">
        <v>572</v>
      </c>
      <c r="H7" s="203" t="s">
        <v>579</v>
      </c>
    </row>
    <row r="8" spans="1:9" ht="18.75">
      <c r="A8" s="287" t="s">
        <v>11</v>
      </c>
      <c r="B8" s="288"/>
      <c r="C8" s="288"/>
      <c r="D8" s="288"/>
      <c r="E8" s="288"/>
      <c r="F8" s="288"/>
      <c r="G8" s="288"/>
      <c r="H8" s="288"/>
    </row>
    <row r="9" spans="1:9" ht="39">
      <c r="A9" s="39" t="s">
        <v>100</v>
      </c>
      <c r="B9" s="40" t="s">
        <v>12</v>
      </c>
      <c r="C9" s="223">
        <v>148428.78200000001</v>
      </c>
      <c r="D9" s="223">
        <v>207076.5</v>
      </c>
      <c r="E9" s="223">
        <f>E11+E16+E18+E20+E22+E24+E26+E28+E29+E30</f>
        <v>193708.24474000002</v>
      </c>
      <c r="F9" s="223">
        <f t="shared" ref="F9:H9" si="0">F11+F16+F18+F20+F22+F24+F26+F28+F29+F30</f>
        <v>201996.25111249997</v>
      </c>
      <c r="G9" s="223">
        <f t="shared" si="0"/>
        <v>210471.53638152705</v>
      </c>
      <c r="H9" s="223">
        <f t="shared" si="0"/>
        <v>219461.83571434597</v>
      </c>
    </row>
    <row r="10" spans="1:9" ht="18.75">
      <c r="A10" s="10" t="s">
        <v>13</v>
      </c>
      <c r="B10" s="41"/>
      <c r="C10" s="222"/>
      <c r="D10" s="222"/>
      <c r="E10" s="222"/>
      <c r="F10" s="222"/>
      <c r="G10" s="222"/>
      <c r="H10" s="222"/>
    </row>
    <row r="11" spans="1:9" ht="37.5">
      <c r="A11" s="5" t="s">
        <v>178</v>
      </c>
      <c r="B11" s="42" t="s">
        <v>12</v>
      </c>
      <c r="C11" s="218">
        <v>68.900000000000006</v>
      </c>
      <c r="D11" s="218">
        <v>65.2</v>
      </c>
      <c r="E11" s="218">
        <v>68.900000000000006</v>
      </c>
      <c r="F11" s="218">
        <v>68.900000000000006</v>
      </c>
      <c r="G11" s="218">
        <v>68.900000000000006</v>
      </c>
      <c r="H11" s="218">
        <v>68.900000000000006</v>
      </c>
    </row>
    <row r="12" spans="1:9" ht="37.5">
      <c r="A12" s="43" t="s">
        <v>179</v>
      </c>
      <c r="B12" s="42" t="s">
        <v>12</v>
      </c>
      <c r="C12" s="218">
        <v>0</v>
      </c>
      <c r="D12" s="218">
        <v>0</v>
      </c>
      <c r="E12" s="218">
        <v>0</v>
      </c>
      <c r="F12" s="218">
        <v>0</v>
      </c>
      <c r="G12" s="218">
        <v>0</v>
      </c>
      <c r="H12" s="218">
        <v>0</v>
      </c>
    </row>
    <row r="13" spans="1:9" ht="18.75">
      <c r="A13" s="44" t="s">
        <v>180</v>
      </c>
      <c r="B13" s="42" t="s">
        <v>12</v>
      </c>
      <c r="C13" s="218">
        <v>0</v>
      </c>
      <c r="D13" s="218">
        <v>0</v>
      </c>
      <c r="E13" s="218">
        <v>0</v>
      </c>
      <c r="F13" s="218">
        <v>0</v>
      </c>
      <c r="G13" s="218">
        <v>0</v>
      </c>
      <c r="H13" s="218">
        <v>0</v>
      </c>
    </row>
    <row r="14" spans="1:9" ht="18.75">
      <c r="A14" s="44" t="s">
        <v>181</v>
      </c>
      <c r="B14" s="42" t="s">
        <v>12</v>
      </c>
      <c r="C14" s="218">
        <v>0</v>
      </c>
      <c r="D14" s="218">
        <v>0</v>
      </c>
      <c r="E14" s="218">
        <v>0</v>
      </c>
      <c r="F14" s="218">
        <v>0</v>
      </c>
      <c r="G14" s="218">
        <v>0</v>
      </c>
      <c r="H14" s="218">
        <v>0</v>
      </c>
    </row>
    <row r="15" spans="1:9" ht="18.75">
      <c r="A15" s="229" t="s">
        <v>609</v>
      </c>
      <c r="B15" s="42"/>
      <c r="C15" s="218"/>
      <c r="D15" s="218"/>
      <c r="E15" s="254">
        <v>104.3</v>
      </c>
      <c r="F15" s="254">
        <v>104.3</v>
      </c>
      <c r="G15" s="254">
        <v>104.2</v>
      </c>
      <c r="H15" s="254">
        <v>104.3</v>
      </c>
      <c r="I15" s="230"/>
    </row>
    <row r="16" spans="1:9" ht="18.75">
      <c r="A16" s="44" t="s">
        <v>57</v>
      </c>
      <c r="B16" s="42" t="s">
        <v>12</v>
      </c>
      <c r="C16" s="218">
        <v>128504.7</v>
      </c>
      <c r="D16" s="218">
        <v>140607.6</v>
      </c>
      <c r="E16" s="218">
        <f>D16*E15/100</f>
        <v>146653.7268</v>
      </c>
      <c r="F16" s="218">
        <f>E16*F15/100</f>
        <v>152959.83705239999</v>
      </c>
      <c r="G16" s="218">
        <f t="shared" ref="G16:H16" si="1">F16*G15/100</f>
        <v>159384.1502086008</v>
      </c>
      <c r="H16" s="218">
        <f t="shared" si="1"/>
        <v>166237.66866757063</v>
      </c>
    </row>
    <row r="17" spans="1:9" ht="18.75">
      <c r="A17" s="229" t="s">
        <v>610</v>
      </c>
      <c r="B17" s="42"/>
      <c r="C17" s="218"/>
      <c r="D17" s="218"/>
      <c r="E17" s="254">
        <v>104.5</v>
      </c>
      <c r="F17" s="254">
        <v>104.4</v>
      </c>
      <c r="G17" s="254">
        <v>104.5</v>
      </c>
      <c r="H17" s="254">
        <v>104.6</v>
      </c>
      <c r="I17" s="255"/>
    </row>
    <row r="18" spans="1:9" ht="18.75">
      <c r="A18" s="44" t="s">
        <v>58</v>
      </c>
      <c r="B18" s="42" t="s">
        <v>12</v>
      </c>
      <c r="C18" s="218">
        <v>747.7</v>
      </c>
      <c r="D18" s="218">
        <v>774.6</v>
      </c>
      <c r="E18" s="218">
        <f>D18*E17/100</f>
        <v>809.45699999999999</v>
      </c>
      <c r="F18" s="218">
        <f>E18*F17/100</f>
        <v>845.07310800000005</v>
      </c>
      <c r="G18" s="218">
        <f>F18*G17/100</f>
        <v>883.10139786000002</v>
      </c>
      <c r="H18" s="218">
        <f>G18*H17/100</f>
        <v>923.72406216156003</v>
      </c>
    </row>
    <row r="19" spans="1:9" ht="18.75">
      <c r="A19" s="229" t="s">
        <v>610</v>
      </c>
      <c r="B19" s="42"/>
      <c r="C19" s="218"/>
      <c r="D19" s="218"/>
      <c r="E19" s="254">
        <v>104</v>
      </c>
      <c r="F19" s="254">
        <v>104</v>
      </c>
      <c r="G19" s="254">
        <v>103.9</v>
      </c>
      <c r="H19" s="254">
        <v>103.9</v>
      </c>
    </row>
    <row r="20" spans="1:9" ht="40.5" customHeight="1">
      <c r="A20" s="43" t="s">
        <v>182</v>
      </c>
      <c r="B20" s="42" t="s">
        <v>12</v>
      </c>
      <c r="C20" s="218">
        <v>12335.179</v>
      </c>
      <c r="D20" s="218">
        <v>14583.325999999999</v>
      </c>
      <c r="E20" s="218">
        <f>D20*E19/100</f>
        <v>15166.659039999999</v>
      </c>
      <c r="F20" s="218">
        <f>E20*F19/100</f>
        <v>15773.325401599999</v>
      </c>
      <c r="G20" s="218">
        <f>F20*G19/100</f>
        <v>16388.485092262399</v>
      </c>
      <c r="H20" s="218">
        <f>H19*G20/100</f>
        <v>17027.636010860631</v>
      </c>
    </row>
    <row r="21" spans="1:9" ht="21.75" customHeight="1">
      <c r="A21" s="229" t="s">
        <v>610</v>
      </c>
      <c r="B21" s="42"/>
      <c r="C21" s="218"/>
      <c r="D21" s="218"/>
      <c r="E21" s="254">
        <v>104</v>
      </c>
      <c r="F21" s="254">
        <v>104</v>
      </c>
      <c r="G21" s="254">
        <v>104</v>
      </c>
      <c r="H21" s="254">
        <v>104</v>
      </c>
    </row>
    <row r="22" spans="1:9" ht="37.5" customHeight="1">
      <c r="A22" s="5" t="s">
        <v>183</v>
      </c>
      <c r="B22" s="42" t="s">
        <v>12</v>
      </c>
      <c r="C22" s="218">
        <v>89.623999999999995</v>
      </c>
      <c r="D22" s="218">
        <v>99.5</v>
      </c>
      <c r="E22" s="218">
        <f>D22*E21/100</f>
        <v>103.48</v>
      </c>
      <c r="F22" s="218">
        <f t="shared" ref="F22:H22" si="2">E22*F21/100</f>
        <v>107.61920000000001</v>
      </c>
      <c r="G22" s="218">
        <f t="shared" si="2"/>
        <v>111.923968</v>
      </c>
      <c r="H22" s="218">
        <f t="shared" si="2"/>
        <v>116.40092672</v>
      </c>
    </row>
    <row r="23" spans="1:9" ht="20.25" customHeight="1">
      <c r="A23" s="229" t="s">
        <v>610</v>
      </c>
      <c r="B23" s="42"/>
      <c r="C23" s="218"/>
      <c r="D23" s="218"/>
      <c r="E23" s="254">
        <v>104.6</v>
      </c>
      <c r="F23" s="254">
        <v>104.6</v>
      </c>
      <c r="G23" s="254">
        <v>104.6</v>
      </c>
      <c r="H23" s="254">
        <v>104.6</v>
      </c>
    </row>
    <row r="24" spans="1:9" ht="18.75">
      <c r="A24" s="44" t="s">
        <v>18</v>
      </c>
      <c r="B24" s="42" t="s">
        <v>12</v>
      </c>
      <c r="C24" s="218">
        <v>2660.2</v>
      </c>
      <c r="D24" s="218">
        <v>18506.2</v>
      </c>
      <c r="E24" s="218">
        <f>D24*E23/100</f>
        <v>19357.485199999999</v>
      </c>
      <c r="F24" s="218">
        <f t="shared" ref="F24:H24" si="3">E24*F23/100</f>
        <v>20247.929519199999</v>
      </c>
      <c r="G24" s="218">
        <f t="shared" si="3"/>
        <v>21179.334277083199</v>
      </c>
      <c r="H24" s="218">
        <f t="shared" si="3"/>
        <v>22153.583653829024</v>
      </c>
    </row>
    <row r="25" spans="1:9" ht="18.75">
      <c r="A25" s="229" t="s">
        <v>610</v>
      </c>
      <c r="B25" s="42"/>
      <c r="C25" s="218"/>
      <c r="D25" s="218"/>
      <c r="E25" s="254">
        <v>103.9</v>
      </c>
      <c r="F25" s="254">
        <v>103.9</v>
      </c>
      <c r="G25" s="254">
        <v>103.9</v>
      </c>
      <c r="H25" s="254">
        <v>103.9</v>
      </c>
    </row>
    <row r="26" spans="1:9" ht="37.5">
      <c r="A26" s="5" t="s">
        <v>184</v>
      </c>
      <c r="B26" s="42" t="s">
        <v>12</v>
      </c>
      <c r="C26" s="218">
        <v>2417.6999999999998</v>
      </c>
      <c r="D26" s="218">
        <v>9357.5</v>
      </c>
      <c r="E26" s="218">
        <f>D26*E25/100</f>
        <v>9722.4424999999992</v>
      </c>
      <c r="F26" s="218">
        <f t="shared" ref="F26:H26" si="4">E26*F25/100</f>
        <v>10101.6177575</v>
      </c>
      <c r="G26" s="218">
        <f t="shared" si="4"/>
        <v>10495.580850042501</v>
      </c>
      <c r="H26" s="218">
        <f t="shared" si="4"/>
        <v>10904.908503194158</v>
      </c>
    </row>
    <row r="27" spans="1:9" ht="18.75">
      <c r="A27" s="229" t="s">
        <v>610</v>
      </c>
      <c r="B27" s="42"/>
      <c r="C27" s="218"/>
      <c r="D27" s="218"/>
      <c r="E27" s="254">
        <v>103.9</v>
      </c>
      <c r="F27" s="254">
        <v>103.9</v>
      </c>
      <c r="G27" s="254">
        <v>103.9</v>
      </c>
      <c r="H27" s="254">
        <v>103.8</v>
      </c>
    </row>
    <row r="28" spans="1:9" ht="18.75">
      <c r="A28" s="44" t="s">
        <v>264</v>
      </c>
      <c r="B28" s="42" t="s">
        <v>12</v>
      </c>
      <c r="C28" s="218">
        <v>1468.848</v>
      </c>
      <c r="D28" s="218">
        <v>1617.8</v>
      </c>
      <c r="E28" s="218">
        <f>D28*E27/100</f>
        <v>1680.8942000000002</v>
      </c>
      <c r="F28" s="218">
        <f t="shared" ref="F28:G28" si="5">E28*F27/100</f>
        <v>1746.4490738000002</v>
      </c>
      <c r="G28" s="218">
        <f t="shared" si="5"/>
        <v>1814.5605876782004</v>
      </c>
      <c r="H28" s="218">
        <f>G28*H27/100</f>
        <v>1883.5138900099719</v>
      </c>
    </row>
    <row r="29" spans="1:9" ht="18.75">
      <c r="A29" s="44" t="s">
        <v>265</v>
      </c>
      <c r="B29" s="42" t="s">
        <v>12</v>
      </c>
      <c r="C29" s="218">
        <v>49.682000000000002</v>
      </c>
      <c r="D29" s="218">
        <v>51.1</v>
      </c>
      <c r="E29" s="218">
        <v>51.2</v>
      </c>
      <c r="F29" s="218">
        <v>51.4</v>
      </c>
      <c r="G29" s="218">
        <v>51.4</v>
      </c>
      <c r="H29" s="218">
        <v>51.4</v>
      </c>
    </row>
    <row r="30" spans="1:9" ht="18.75">
      <c r="A30" s="44" t="s">
        <v>63</v>
      </c>
      <c r="B30" s="42" t="s">
        <v>12</v>
      </c>
      <c r="C30" s="218">
        <f>C9-C11-C16-C18-C20-C22-C24-C26-C28-C29</f>
        <v>86.249000000015045</v>
      </c>
      <c r="D30" s="218">
        <v>93.1</v>
      </c>
      <c r="E30" s="218">
        <v>94</v>
      </c>
      <c r="F30" s="218">
        <v>94.1</v>
      </c>
      <c r="G30" s="218">
        <v>94.1</v>
      </c>
      <c r="H30" s="218">
        <v>94.1</v>
      </c>
    </row>
    <row r="31" spans="1:9" ht="58.5">
      <c r="A31" s="39" t="s">
        <v>101</v>
      </c>
      <c r="B31" s="42" t="s">
        <v>12</v>
      </c>
      <c r="C31" s="219">
        <v>9.5</v>
      </c>
      <c r="D31" s="219">
        <f>C31*104/100</f>
        <v>9.8800000000000008</v>
      </c>
      <c r="E31" s="219">
        <f t="shared" ref="E31:H31" si="6">D31*104/100</f>
        <v>10.2752</v>
      </c>
      <c r="F31" s="219">
        <f t="shared" si="6"/>
        <v>10.686207999999999</v>
      </c>
      <c r="G31" s="219">
        <f t="shared" si="6"/>
        <v>11.113656319999997</v>
      </c>
      <c r="H31" s="219">
        <f t="shared" si="6"/>
        <v>11.558202572799996</v>
      </c>
    </row>
    <row r="32" spans="1:9" ht="18.75">
      <c r="A32" s="240" t="s">
        <v>610</v>
      </c>
      <c r="B32" s="46"/>
      <c r="C32" s="225"/>
      <c r="D32" s="225"/>
      <c r="E32" s="250">
        <v>104.3</v>
      </c>
      <c r="F32" s="250">
        <v>104.2</v>
      </c>
      <c r="G32" s="250">
        <v>104.3</v>
      </c>
      <c r="H32" s="250">
        <v>104.3</v>
      </c>
    </row>
    <row r="33" spans="1:8" ht="44.25" customHeight="1">
      <c r="A33" s="45" t="s">
        <v>148</v>
      </c>
      <c r="B33" s="46" t="s">
        <v>12</v>
      </c>
      <c r="C33" s="225">
        <v>40571.644999999997</v>
      </c>
      <c r="D33" s="225">
        <v>52150.523000000001</v>
      </c>
      <c r="E33" s="225">
        <f>D33*E32/100</f>
        <v>54392.995489000001</v>
      </c>
      <c r="F33" s="225">
        <f t="shared" ref="F33:H33" si="7">E33*F32/100</f>
        <v>56677.501299538009</v>
      </c>
      <c r="G33" s="225">
        <f t="shared" si="7"/>
        <v>59114.633855418142</v>
      </c>
      <c r="H33" s="225">
        <f t="shared" si="7"/>
        <v>61656.563111201125</v>
      </c>
    </row>
    <row r="34" spans="1:8" ht="18.75">
      <c r="A34" s="289" t="s">
        <v>16</v>
      </c>
      <c r="B34" s="290"/>
      <c r="C34" s="290"/>
      <c r="D34" s="290"/>
      <c r="E34" s="290"/>
      <c r="F34" s="290"/>
      <c r="G34" s="290"/>
      <c r="H34" s="291"/>
    </row>
    <row r="35" spans="1:8" ht="18.75">
      <c r="A35" s="253" t="s">
        <v>609</v>
      </c>
      <c r="B35" s="251"/>
      <c r="C35" s="251"/>
      <c r="D35" s="251"/>
      <c r="E35" s="252">
        <v>104.3</v>
      </c>
      <c r="F35" s="252">
        <v>104.2</v>
      </c>
      <c r="G35" s="252">
        <v>104.3</v>
      </c>
      <c r="H35" s="252">
        <v>104.3</v>
      </c>
    </row>
    <row r="36" spans="1:8" ht="18.75">
      <c r="A36" s="9" t="s">
        <v>85</v>
      </c>
      <c r="B36" s="47"/>
      <c r="C36" s="47"/>
      <c r="D36" s="47"/>
      <c r="E36" s="47"/>
      <c r="F36" s="47"/>
      <c r="G36" s="47"/>
      <c r="H36" s="47"/>
    </row>
    <row r="37" spans="1:8" ht="58.5" customHeight="1">
      <c r="A37" s="4" t="s">
        <v>555</v>
      </c>
      <c r="B37" s="42" t="s">
        <v>12</v>
      </c>
      <c r="C37" s="219">
        <v>138504.54800000001</v>
      </c>
      <c r="D37" s="219">
        <v>183084.6</v>
      </c>
      <c r="E37" s="219">
        <f>D37*E35/100</f>
        <v>190957.2378</v>
      </c>
      <c r="F37" s="219">
        <f t="shared" ref="F37:H37" si="8">E37*F35/100</f>
        <v>198977.44178759999</v>
      </c>
      <c r="G37" s="219">
        <f t="shared" si="8"/>
        <v>207533.47178446679</v>
      </c>
      <c r="H37" s="219">
        <f t="shared" si="8"/>
        <v>216457.41107119885</v>
      </c>
    </row>
    <row r="38" spans="1:8" ht="18.75">
      <c r="A38" s="4" t="s">
        <v>87</v>
      </c>
      <c r="B38" s="48" t="s">
        <v>14</v>
      </c>
      <c r="C38" s="215">
        <v>105.1</v>
      </c>
      <c r="D38" s="215">
        <v>103.4</v>
      </c>
      <c r="E38" s="215">
        <v>103.8</v>
      </c>
      <c r="F38" s="215">
        <v>103.8</v>
      </c>
      <c r="G38" s="215">
        <v>103.8</v>
      </c>
      <c r="H38" s="215">
        <v>103.8</v>
      </c>
    </row>
    <row r="39" spans="1:8" ht="18.75">
      <c r="A39" s="5" t="s">
        <v>29</v>
      </c>
      <c r="B39" s="42"/>
      <c r="C39" s="48"/>
      <c r="D39" s="48"/>
      <c r="E39" s="48"/>
      <c r="F39" s="48"/>
      <c r="G39" s="48"/>
      <c r="H39" s="48"/>
    </row>
    <row r="40" spans="1:8" ht="18.75">
      <c r="A40" s="3" t="s">
        <v>185</v>
      </c>
      <c r="B40" s="42"/>
      <c r="C40" s="43"/>
      <c r="D40" s="43"/>
      <c r="E40" s="43"/>
      <c r="F40" s="43"/>
      <c r="G40" s="43"/>
      <c r="H40" s="5"/>
    </row>
    <row r="41" spans="1:8" ht="37.5">
      <c r="A41" s="49" t="s">
        <v>186</v>
      </c>
      <c r="B41" s="42" t="s">
        <v>12</v>
      </c>
      <c r="C41" s="218"/>
      <c r="D41" s="218"/>
      <c r="E41" s="218"/>
      <c r="F41" s="218"/>
      <c r="G41" s="218"/>
      <c r="H41" s="221"/>
    </row>
    <row r="42" spans="1:8" ht="18.75">
      <c r="A42" s="49" t="s">
        <v>557</v>
      </c>
      <c r="B42" s="42" t="s">
        <v>14</v>
      </c>
      <c r="C42" s="43"/>
      <c r="D42" s="43"/>
      <c r="E42" s="43"/>
      <c r="F42" s="43"/>
      <c r="G42" s="43"/>
      <c r="H42" s="5"/>
    </row>
    <row r="43" spans="1:8" ht="18.75">
      <c r="A43" s="229" t="s">
        <v>609</v>
      </c>
      <c r="B43" s="42"/>
      <c r="C43" s="218"/>
      <c r="D43" s="218"/>
      <c r="E43" s="254">
        <v>104.3</v>
      </c>
      <c r="F43" s="254">
        <v>104.3</v>
      </c>
      <c r="G43" s="254">
        <v>104.2</v>
      </c>
      <c r="H43" s="254">
        <v>104.3</v>
      </c>
    </row>
    <row r="44" spans="1:8" ht="18.75">
      <c r="A44" s="3" t="s">
        <v>187</v>
      </c>
      <c r="B44" s="42"/>
      <c r="C44" s="43"/>
      <c r="D44" s="43"/>
      <c r="E44" s="43"/>
      <c r="F44" s="43"/>
      <c r="G44" s="43"/>
      <c r="H44" s="5"/>
    </row>
    <row r="45" spans="1:8" ht="37.5">
      <c r="A45" s="49" t="s">
        <v>188</v>
      </c>
      <c r="B45" s="42" t="s">
        <v>12</v>
      </c>
      <c r="C45" s="218">
        <v>114410.9</v>
      </c>
      <c r="D45" s="218">
        <v>131079.29999999999</v>
      </c>
      <c r="E45" s="218">
        <f>D45*E43/100</f>
        <v>136715.70989999999</v>
      </c>
      <c r="F45" s="218">
        <f t="shared" ref="F45:H45" si="9">E45*F43/100</f>
        <v>142594.4854257</v>
      </c>
      <c r="G45" s="218">
        <f t="shared" si="9"/>
        <v>148583.4538135794</v>
      </c>
      <c r="H45" s="218">
        <f t="shared" si="9"/>
        <v>154972.54232756331</v>
      </c>
    </row>
    <row r="46" spans="1:8" ht="18.75">
      <c r="A46" s="49" t="s">
        <v>4</v>
      </c>
      <c r="B46" s="42" t="s">
        <v>14</v>
      </c>
      <c r="C46" s="215">
        <v>89.4</v>
      </c>
      <c r="D46" s="215">
        <v>101.7</v>
      </c>
      <c r="E46" s="215">
        <v>102.5</v>
      </c>
      <c r="F46" s="215">
        <v>103.4</v>
      </c>
      <c r="G46" s="215">
        <v>104.2</v>
      </c>
      <c r="H46" s="215">
        <v>107</v>
      </c>
    </row>
    <row r="47" spans="1:8" ht="37.5" customHeight="1">
      <c r="A47" s="3" t="s">
        <v>189</v>
      </c>
      <c r="B47" s="42"/>
      <c r="C47" s="43"/>
      <c r="D47" s="43"/>
      <c r="E47" s="43"/>
      <c r="F47" s="43"/>
      <c r="G47" s="43"/>
      <c r="H47" s="5"/>
    </row>
    <row r="48" spans="1:8" ht="37.5">
      <c r="A48" s="49" t="s">
        <v>188</v>
      </c>
      <c r="B48" s="42" t="s">
        <v>12</v>
      </c>
      <c r="C48" s="218">
        <v>1603.3969999999999</v>
      </c>
      <c r="D48" s="218">
        <v>1787.5</v>
      </c>
      <c r="E48" s="218">
        <f>D48*E17/100</f>
        <v>1867.9375</v>
      </c>
      <c r="F48" s="218">
        <f t="shared" ref="F48:H48" si="10">E48*F17/100</f>
        <v>1950.1267500000001</v>
      </c>
      <c r="G48" s="218">
        <f t="shared" si="10"/>
        <v>2037.8824537500002</v>
      </c>
      <c r="H48" s="218">
        <f t="shared" si="10"/>
        <v>2131.6250466225001</v>
      </c>
    </row>
    <row r="49" spans="1:9" ht="18.75">
      <c r="A49" s="49" t="s">
        <v>4</v>
      </c>
      <c r="B49" s="42" t="s">
        <v>14</v>
      </c>
      <c r="C49" s="43"/>
      <c r="D49" s="43"/>
      <c r="E49" s="43"/>
      <c r="F49" s="43"/>
      <c r="G49" s="43"/>
      <c r="H49" s="5"/>
    </row>
    <row r="50" spans="1:9" ht="37.5">
      <c r="A50" s="23" t="s">
        <v>190</v>
      </c>
      <c r="B50" s="42"/>
      <c r="C50" s="43"/>
      <c r="D50" s="43"/>
      <c r="E50" s="43"/>
      <c r="F50" s="50"/>
      <c r="G50" s="50"/>
      <c r="H50" s="5"/>
    </row>
    <row r="51" spans="1:9" ht="37.5">
      <c r="A51" s="49" t="s">
        <v>191</v>
      </c>
      <c r="B51" s="42" t="s">
        <v>12</v>
      </c>
      <c r="C51" s="218">
        <v>2561.8629999999998</v>
      </c>
      <c r="D51" s="218">
        <v>3347.7</v>
      </c>
      <c r="E51" s="218">
        <f>D51*E19/100</f>
        <v>3481.6079999999997</v>
      </c>
      <c r="F51" s="218">
        <f t="shared" ref="F51:H51" si="11">E51*F19/100</f>
        <v>3620.8723199999995</v>
      </c>
      <c r="G51" s="218">
        <f t="shared" si="11"/>
        <v>3762.0863404799998</v>
      </c>
      <c r="H51" s="218">
        <f t="shared" si="11"/>
        <v>3908.80770775872</v>
      </c>
    </row>
    <row r="52" spans="1:9" ht="18.75">
      <c r="A52" s="49" t="s">
        <v>4</v>
      </c>
      <c r="B52" s="42" t="s">
        <v>14</v>
      </c>
      <c r="C52" s="215">
        <v>105.3</v>
      </c>
      <c r="D52" s="215">
        <v>103.4</v>
      </c>
      <c r="E52" s="215">
        <v>103.4</v>
      </c>
      <c r="F52" s="215">
        <v>103.4</v>
      </c>
      <c r="G52" s="215">
        <v>103.4</v>
      </c>
      <c r="H52" s="215">
        <v>103.4</v>
      </c>
    </row>
    <row r="53" spans="1:9" ht="56.25">
      <c r="A53" s="23" t="s">
        <v>192</v>
      </c>
      <c r="B53" s="42"/>
      <c r="C53" s="43"/>
      <c r="D53" s="43"/>
      <c r="E53" s="43"/>
      <c r="F53" s="50"/>
      <c r="G53" s="50"/>
      <c r="H53" s="5"/>
    </row>
    <row r="54" spans="1:9" ht="37.5">
      <c r="A54" s="49" t="s">
        <v>191</v>
      </c>
      <c r="B54" s="42" t="s">
        <v>12</v>
      </c>
      <c r="C54" s="215">
        <v>97.1</v>
      </c>
      <c r="D54" s="218">
        <v>1652.4</v>
      </c>
      <c r="E54" s="218">
        <f>D54*E21/100</f>
        <v>1718.4960000000001</v>
      </c>
      <c r="F54" s="218">
        <f t="shared" ref="F54:H54" si="12">E54*F21/100</f>
        <v>1787.2358400000001</v>
      </c>
      <c r="G54" s="218">
        <f t="shared" si="12"/>
        <v>1858.7252736</v>
      </c>
      <c r="H54" s="218">
        <f t="shared" si="12"/>
        <v>1933.0742845440002</v>
      </c>
    </row>
    <row r="55" spans="1:9" ht="37.5">
      <c r="A55" s="51" t="s">
        <v>193</v>
      </c>
      <c r="B55" s="52"/>
      <c r="C55" s="43"/>
      <c r="D55" s="43"/>
      <c r="E55" s="43"/>
      <c r="F55" s="50"/>
      <c r="G55" s="50"/>
      <c r="H55" s="43"/>
    </row>
    <row r="56" spans="1:9" ht="18.75">
      <c r="A56" s="4" t="s">
        <v>17</v>
      </c>
      <c r="B56" s="42" t="s">
        <v>12</v>
      </c>
      <c r="C56" s="215">
        <v>0</v>
      </c>
      <c r="D56" s="215">
        <v>0</v>
      </c>
      <c r="E56" s="215">
        <v>0</v>
      </c>
      <c r="F56" s="215">
        <v>0</v>
      </c>
      <c r="G56" s="215">
        <v>0</v>
      </c>
      <c r="H56" s="257">
        <v>0</v>
      </c>
      <c r="I56" s="256"/>
    </row>
    <row r="57" spans="1:9" ht="18.75">
      <c r="A57" s="4" t="s">
        <v>194</v>
      </c>
      <c r="B57" s="42" t="s">
        <v>14</v>
      </c>
      <c r="C57" s="43"/>
      <c r="D57" s="43"/>
      <c r="E57" s="43"/>
      <c r="F57" s="43"/>
      <c r="G57" s="43"/>
      <c r="H57" s="5"/>
    </row>
    <row r="58" spans="1:9" ht="18.75">
      <c r="A58" s="3" t="s">
        <v>195</v>
      </c>
      <c r="B58" s="52"/>
      <c r="C58" s="43"/>
      <c r="D58" s="43"/>
      <c r="E58" s="43"/>
      <c r="F58" s="50"/>
      <c r="G58" s="50"/>
      <c r="H58" s="43"/>
    </row>
    <row r="59" spans="1:9" ht="18.75">
      <c r="A59" s="53" t="s">
        <v>196</v>
      </c>
      <c r="B59" s="42" t="s">
        <v>12</v>
      </c>
      <c r="C59" s="218">
        <v>13472.7</v>
      </c>
      <c r="D59" s="218">
        <v>18083.599999999999</v>
      </c>
      <c r="E59" s="218">
        <f>D59*E23/100</f>
        <v>18915.445599999999</v>
      </c>
      <c r="F59" s="218">
        <f t="shared" ref="F59:H59" si="13">E59*F23/100</f>
        <v>19785.556097599998</v>
      </c>
      <c r="G59" s="218">
        <f t="shared" si="13"/>
        <v>20695.691678089599</v>
      </c>
      <c r="H59" s="218">
        <f t="shared" si="13"/>
        <v>21647.693495281721</v>
      </c>
    </row>
    <row r="60" spans="1:9" ht="18.75">
      <c r="A60" s="53" t="s">
        <v>19</v>
      </c>
      <c r="B60" s="42" t="s">
        <v>20</v>
      </c>
      <c r="C60" s="43"/>
      <c r="D60" s="43"/>
      <c r="E60" s="43"/>
      <c r="F60" s="43"/>
      <c r="G60" s="43"/>
      <c r="H60" s="54"/>
    </row>
    <row r="61" spans="1:9" ht="18.75">
      <c r="A61" s="53" t="s">
        <v>21</v>
      </c>
      <c r="B61" s="42" t="s">
        <v>20</v>
      </c>
      <c r="C61" s="43"/>
      <c r="D61" s="43"/>
      <c r="E61" s="43"/>
      <c r="F61" s="43"/>
      <c r="G61" s="43"/>
      <c r="H61" s="54"/>
    </row>
    <row r="62" spans="1:9" ht="18.75">
      <c r="A62" s="3" t="s">
        <v>197</v>
      </c>
      <c r="B62" s="52"/>
      <c r="C62" s="43"/>
      <c r="D62" s="43"/>
      <c r="E62" s="43"/>
      <c r="F62" s="50"/>
      <c r="G62" s="50"/>
      <c r="H62" s="5"/>
    </row>
    <row r="63" spans="1:9" ht="18.75">
      <c r="A63" s="53" t="s">
        <v>620</v>
      </c>
      <c r="B63" s="42" t="s">
        <v>621</v>
      </c>
      <c r="C63" s="218">
        <f>C37-C45-C48-C51-C54-C59-C67</f>
        <v>3722.9880000000144</v>
      </c>
      <c r="D63" s="218">
        <f t="shared" ref="D63:H63" si="14">D37-D45-D48-D51-D54-D59-D67</f>
        <v>18173.10000000002</v>
      </c>
      <c r="E63" s="218">
        <f t="shared" si="14"/>
        <v>18947.561800000018</v>
      </c>
      <c r="F63" s="218">
        <f t="shared" si="14"/>
        <v>19565.577673299995</v>
      </c>
      <c r="G63" s="218">
        <f t="shared" si="14"/>
        <v>20544.774624408798</v>
      </c>
      <c r="H63" s="218">
        <f t="shared" si="14"/>
        <v>21420.827162447786</v>
      </c>
    </row>
    <row r="64" spans="1:9" ht="18.75">
      <c r="A64" s="53" t="s">
        <v>198</v>
      </c>
      <c r="B64" s="42" t="s">
        <v>199</v>
      </c>
      <c r="C64" s="43"/>
      <c r="D64" s="43"/>
      <c r="E64" s="43"/>
      <c r="F64" s="43"/>
      <c r="G64" s="43"/>
      <c r="H64" s="54"/>
    </row>
    <row r="65" spans="1:8" ht="18.75">
      <c r="A65" s="53" t="s">
        <v>200</v>
      </c>
      <c r="B65" s="42" t="s">
        <v>201</v>
      </c>
      <c r="C65" s="43"/>
      <c r="D65" s="43"/>
      <c r="E65" s="43"/>
      <c r="F65" s="43"/>
      <c r="G65" s="43"/>
      <c r="H65" s="5"/>
    </row>
    <row r="66" spans="1:8" ht="37.5">
      <c r="A66" s="3" t="s">
        <v>202</v>
      </c>
      <c r="B66" s="42"/>
      <c r="C66" s="43"/>
      <c r="D66" s="43"/>
      <c r="E66" s="43"/>
      <c r="F66" s="43"/>
      <c r="G66" s="43"/>
      <c r="H66" s="5"/>
    </row>
    <row r="67" spans="1:8" ht="18.75">
      <c r="A67" s="53" t="s">
        <v>23</v>
      </c>
      <c r="B67" s="42" t="s">
        <v>12</v>
      </c>
      <c r="C67" s="218">
        <v>2635.6</v>
      </c>
      <c r="D67" s="218">
        <v>8961</v>
      </c>
      <c r="E67" s="218">
        <f>D67*E25/100</f>
        <v>9310.4789999999994</v>
      </c>
      <c r="F67" s="218">
        <f t="shared" ref="F67:H67" si="15">E67*F25/100</f>
        <v>9673.5876809999991</v>
      </c>
      <c r="G67" s="218">
        <f t="shared" si="15"/>
        <v>10050.857600559</v>
      </c>
      <c r="H67" s="218">
        <f t="shared" si="15"/>
        <v>10442.841046980802</v>
      </c>
    </row>
    <row r="68" spans="1:8" ht="18.75">
      <c r="A68" s="53" t="s">
        <v>24</v>
      </c>
      <c r="B68" s="42" t="s">
        <v>14</v>
      </c>
      <c r="C68" s="43"/>
      <c r="D68" s="43"/>
      <c r="E68" s="43"/>
      <c r="F68" s="43"/>
      <c r="G68" s="43"/>
      <c r="H68" s="5"/>
    </row>
    <row r="69" spans="1:8" ht="18.75">
      <c r="A69" s="51" t="s">
        <v>25</v>
      </c>
      <c r="B69" s="52"/>
      <c r="C69" s="258"/>
      <c r="D69" s="258"/>
      <c r="E69" s="258"/>
      <c r="F69" s="258"/>
      <c r="G69" s="258"/>
      <c r="H69" s="258"/>
    </row>
    <row r="70" spans="1:8" ht="18.75">
      <c r="A70" s="4" t="s">
        <v>203</v>
      </c>
      <c r="B70" s="42" t="s">
        <v>26</v>
      </c>
      <c r="C70" s="215">
        <v>36</v>
      </c>
      <c r="D70" s="215">
        <v>35</v>
      </c>
      <c r="E70" s="215">
        <v>33</v>
      </c>
      <c r="F70" s="215">
        <v>32</v>
      </c>
      <c r="G70" s="215">
        <v>32</v>
      </c>
      <c r="H70" s="215">
        <v>32</v>
      </c>
    </row>
    <row r="71" spans="1:8" ht="18.75">
      <c r="A71" s="4" t="s">
        <v>86</v>
      </c>
      <c r="B71" s="42"/>
      <c r="C71" s="215"/>
      <c r="D71" s="215"/>
      <c r="E71" s="215"/>
      <c r="F71" s="215"/>
      <c r="G71" s="215"/>
      <c r="H71" s="259"/>
    </row>
    <row r="72" spans="1:8" ht="37.5">
      <c r="A72" s="4" t="s">
        <v>556</v>
      </c>
      <c r="B72" s="42" t="s">
        <v>26</v>
      </c>
      <c r="C72" s="215">
        <v>0</v>
      </c>
      <c r="D72" s="215">
        <v>0</v>
      </c>
      <c r="E72" s="215">
        <v>0</v>
      </c>
      <c r="F72" s="215">
        <v>0</v>
      </c>
      <c r="G72" s="215">
        <v>0</v>
      </c>
      <c r="H72" s="215">
        <v>0</v>
      </c>
    </row>
    <row r="73" spans="1:8" ht="37.5">
      <c r="A73" s="4" t="s">
        <v>179</v>
      </c>
      <c r="B73" s="42" t="s">
        <v>26</v>
      </c>
      <c r="C73" s="215">
        <v>0</v>
      </c>
      <c r="D73" s="215">
        <v>0</v>
      </c>
      <c r="E73" s="215">
        <v>0</v>
      </c>
      <c r="F73" s="215">
        <v>0</v>
      </c>
      <c r="G73" s="215">
        <v>0</v>
      </c>
      <c r="H73" s="215">
        <v>0</v>
      </c>
    </row>
    <row r="74" spans="1:8" ht="18.75">
      <c r="A74" s="4" t="s">
        <v>180</v>
      </c>
      <c r="B74" s="42" t="s">
        <v>26</v>
      </c>
      <c r="C74" s="215">
        <v>1</v>
      </c>
      <c r="D74" s="215">
        <v>1</v>
      </c>
      <c r="E74" s="215">
        <v>1</v>
      </c>
      <c r="F74" s="215">
        <v>1</v>
      </c>
      <c r="G74" s="215">
        <v>1</v>
      </c>
      <c r="H74" s="215">
        <v>1</v>
      </c>
    </row>
    <row r="75" spans="1:8" ht="18.75">
      <c r="A75" s="4" t="s">
        <v>181</v>
      </c>
      <c r="B75" s="42" t="s">
        <v>26</v>
      </c>
      <c r="C75" s="215">
        <v>0</v>
      </c>
      <c r="D75" s="215">
        <v>0</v>
      </c>
      <c r="E75" s="215">
        <v>0</v>
      </c>
      <c r="F75" s="215">
        <v>0</v>
      </c>
      <c r="G75" s="215">
        <v>0</v>
      </c>
      <c r="H75" s="215">
        <v>0</v>
      </c>
    </row>
    <row r="76" spans="1:8" ht="20.25" customHeight="1">
      <c r="A76" s="4" t="s">
        <v>57</v>
      </c>
      <c r="B76" s="42" t="s">
        <v>26</v>
      </c>
      <c r="C76" s="215">
        <v>7</v>
      </c>
      <c r="D76" s="215">
        <v>7</v>
      </c>
      <c r="E76" s="215">
        <v>5</v>
      </c>
      <c r="F76" s="215">
        <v>5</v>
      </c>
      <c r="G76" s="215">
        <v>5</v>
      </c>
      <c r="H76" s="215">
        <v>5</v>
      </c>
    </row>
    <row r="77" spans="1:8" ht="18.75">
      <c r="A77" s="4" t="s">
        <v>58</v>
      </c>
      <c r="B77" s="42" t="s">
        <v>26</v>
      </c>
      <c r="C77" s="215">
        <v>2</v>
      </c>
      <c r="D77" s="215">
        <v>2</v>
      </c>
      <c r="E77" s="215">
        <v>2</v>
      </c>
      <c r="F77" s="215">
        <v>2</v>
      </c>
      <c r="G77" s="215">
        <v>2</v>
      </c>
      <c r="H77" s="215">
        <v>2</v>
      </c>
    </row>
    <row r="78" spans="1:8" ht="37.5">
      <c r="A78" s="4" t="s">
        <v>182</v>
      </c>
      <c r="B78" s="42" t="s">
        <v>26</v>
      </c>
      <c r="C78" s="215">
        <v>3</v>
      </c>
      <c r="D78" s="215">
        <v>3</v>
      </c>
      <c r="E78" s="215">
        <v>3</v>
      </c>
      <c r="F78" s="215">
        <v>3</v>
      </c>
      <c r="G78" s="215">
        <v>3</v>
      </c>
      <c r="H78" s="215">
        <v>3</v>
      </c>
    </row>
    <row r="79" spans="1:8" ht="56.25">
      <c r="A79" s="4" t="s">
        <v>183</v>
      </c>
      <c r="B79" s="42" t="s">
        <v>26</v>
      </c>
      <c r="C79" s="215">
        <v>2</v>
      </c>
      <c r="D79" s="215">
        <v>2</v>
      </c>
      <c r="E79" s="215">
        <v>2</v>
      </c>
      <c r="F79" s="215">
        <v>2</v>
      </c>
      <c r="G79" s="215">
        <v>2</v>
      </c>
      <c r="H79" s="215">
        <v>2</v>
      </c>
    </row>
    <row r="80" spans="1:8" ht="18.75">
      <c r="A80" s="4" t="s">
        <v>18</v>
      </c>
      <c r="B80" s="42" t="s">
        <v>26</v>
      </c>
      <c r="C80" s="215">
        <v>7</v>
      </c>
      <c r="D80" s="215">
        <v>7</v>
      </c>
      <c r="E80" s="215">
        <v>7</v>
      </c>
      <c r="F80" s="215">
        <v>6</v>
      </c>
      <c r="G80" s="215">
        <v>6</v>
      </c>
      <c r="H80" s="215">
        <v>6</v>
      </c>
    </row>
    <row r="81" spans="1:8" ht="37.5">
      <c r="A81" s="4" t="s">
        <v>184</v>
      </c>
      <c r="B81" s="42" t="s">
        <v>26</v>
      </c>
      <c r="C81" s="215">
        <v>9</v>
      </c>
      <c r="D81" s="215">
        <v>9</v>
      </c>
      <c r="E81" s="215">
        <v>9</v>
      </c>
      <c r="F81" s="215">
        <v>9</v>
      </c>
      <c r="G81" s="215">
        <v>9</v>
      </c>
      <c r="H81" s="215">
        <v>9</v>
      </c>
    </row>
    <row r="82" spans="1:8" ht="18.75">
      <c r="A82" s="44" t="s">
        <v>264</v>
      </c>
      <c r="B82" s="42" t="s">
        <v>26</v>
      </c>
      <c r="C82" s="215">
        <v>1</v>
      </c>
      <c r="D82" s="215">
        <v>1</v>
      </c>
      <c r="E82" s="215">
        <v>1</v>
      </c>
      <c r="F82" s="215">
        <v>1</v>
      </c>
      <c r="G82" s="215">
        <v>1</v>
      </c>
      <c r="H82" s="215">
        <v>1</v>
      </c>
    </row>
    <row r="83" spans="1:8" ht="18.75">
      <c r="A83" s="44" t="s">
        <v>265</v>
      </c>
      <c r="B83" s="42" t="s">
        <v>26</v>
      </c>
      <c r="C83" s="215">
        <v>2</v>
      </c>
      <c r="D83" s="215">
        <v>2</v>
      </c>
      <c r="E83" s="215">
        <v>2</v>
      </c>
      <c r="F83" s="215">
        <v>2</v>
      </c>
      <c r="G83" s="215">
        <v>2</v>
      </c>
      <c r="H83" s="215">
        <v>2</v>
      </c>
    </row>
    <row r="84" spans="1:8" ht="18.75">
      <c r="A84" s="4" t="s">
        <v>63</v>
      </c>
      <c r="B84" s="42" t="s">
        <v>26</v>
      </c>
      <c r="C84" s="215">
        <v>2</v>
      </c>
      <c r="D84" s="215">
        <v>1</v>
      </c>
      <c r="E84" s="215">
        <v>1</v>
      </c>
      <c r="F84" s="215">
        <v>1</v>
      </c>
      <c r="G84" s="215">
        <v>1</v>
      </c>
      <c r="H84" s="215">
        <v>1</v>
      </c>
    </row>
    <row r="85" spans="1:8" ht="37.5">
      <c r="A85" s="55" t="s">
        <v>94</v>
      </c>
      <c r="B85" s="42" t="s">
        <v>14</v>
      </c>
      <c r="C85" s="215">
        <v>10.199999999999999</v>
      </c>
      <c r="D85" s="215">
        <v>10.199999999999999</v>
      </c>
      <c r="E85" s="215">
        <v>10.199999999999999</v>
      </c>
      <c r="F85" s="215">
        <v>10.199999999999999</v>
      </c>
      <c r="G85" s="215">
        <v>10.199999999999999</v>
      </c>
      <c r="H85" s="215">
        <v>10.199999999999999</v>
      </c>
    </row>
    <row r="86" spans="1:8" s="35" customFormat="1" ht="19.5">
      <c r="A86" s="11" t="s">
        <v>574</v>
      </c>
      <c r="B86" s="56" t="s">
        <v>26</v>
      </c>
      <c r="C86" s="226">
        <v>494</v>
      </c>
      <c r="D86" s="226">
        <v>502</v>
      </c>
      <c r="E86" s="226">
        <v>490</v>
      </c>
      <c r="F86" s="226">
        <v>486</v>
      </c>
      <c r="G86" s="226">
        <v>482</v>
      </c>
      <c r="H86" s="285">
        <v>480</v>
      </c>
    </row>
    <row r="87" spans="1:8" s="35" customFormat="1" ht="18.75">
      <c r="A87" s="4" t="s">
        <v>86</v>
      </c>
      <c r="B87" s="42"/>
      <c r="C87" s="260"/>
      <c r="D87" s="260"/>
      <c r="E87" s="260"/>
      <c r="F87" s="260"/>
      <c r="G87" s="260"/>
      <c r="H87" s="261"/>
    </row>
    <row r="88" spans="1:8" s="35" customFormat="1" ht="37.5">
      <c r="A88" s="4" t="s">
        <v>556</v>
      </c>
      <c r="B88" s="42" t="s">
        <v>26</v>
      </c>
      <c r="C88" s="260">
        <v>2</v>
      </c>
      <c r="D88" s="260">
        <v>2</v>
      </c>
      <c r="E88" s="260">
        <v>2</v>
      </c>
      <c r="F88" s="260">
        <v>2</v>
      </c>
      <c r="G88" s="260">
        <v>2</v>
      </c>
      <c r="H88" s="286">
        <v>2</v>
      </c>
    </row>
    <row r="89" spans="1:8" s="35" customFormat="1" ht="37.5">
      <c r="A89" s="4" t="s">
        <v>179</v>
      </c>
      <c r="B89" s="42" t="s">
        <v>26</v>
      </c>
      <c r="C89" s="260">
        <v>0</v>
      </c>
      <c r="D89" s="260">
        <v>0</v>
      </c>
      <c r="E89" s="260">
        <v>0</v>
      </c>
      <c r="F89" s="260">
        <v>0</v>
      </c>
      <c r="G89" s="260">
        <v>0</v>
      </c>
      <c r="H89" s="286">
        <v>0</v>
      </c>
    </row>
    <row r="90" spans="1:8" s="35" customFormat="1" ht="18.75">
      <c r="A90" s="4" t="s">
        <v>180</v>
      </c>
      <c r="B90" s="42" t="s">
        <v>26</v>
      </c>
      <c r="C90" s="260">
        <v>0</v>
      </c>
      <c r="D90" s="260">
        <v>0</v>
      </c>
      <c r="E90" s="260">
        <v>0</v>
      </c>
      <c r="F90" s="260">
        <v>0</v>
      </c>
      <c r="G90" s="260">
        <v>0</v>
      </c>
      <c r="H90" s="286">
        <v>0</v>
      </c>
    </row>
    <row r="91" spans="1:8" s="35" customFormat="1" ht="18.75">
      <c r="A91" s="4" t="s">
        <v>181</v>
      </c>
      <c r="B91" s="42" t="s">
        <v>26</v>
      </c>
      <c r="C91" s="260">
        <v>0</v>
      </c>
      <c r="D91" s="260">
        <v>0</v>
      </c>
      <c r="E91" s="260">
        <v>0</v>
      </c>
      <c r="F91" s="260">
        <v>0</v>
      </c>
      <c r="G91" s="260">
        <v>0</v>
      </c>
      <c r="H91" s="286">
        <v>0</v>
      </c>
    </row>
    <row r="92" spans="1:8" s="35" customFormat="1" ht="18.75">
      <c r="A92" s="4" t="s">
        <v>57</v>
      </c>
      <c r="B92" s="42" t="s">
        <v>26</v>
      </c>
      <c r="C92" s="260">
        <v>1</v>
      </c>
      <c r="D92" s="260">
        <v>9</v>
      </c>
      <c r="E92" s="260">
        <v>9</v>
      </c>
      <c r="F92" s="260">
        <v>9</v>
      </c>
      <c r="G92" s="260">
        <v>9</v>
      </c>
      <c r="H92" s="286">
        <v>9</v>
      </c>
    </row>
    <row r="93" spans="1:8" s="35" customFormat="1" ht="18.75">
      <c r="A93" s="4" t="s">
        <v>58</v>
      </c>
      <c r="B93" s="42" t="s">
        <v>26</v>
      </c>
      <c r="C93" s="260">
        <v>17</v>
      </c>
      <c r="D93" s="260">
        <v>17</v>
      </c>
      <c r="E93" s="260">
        <v>17</v>
      </c>
      <c r="F93" s="260">
        <v>17</v>
      </c>
      <c r="G93" s="260">
        <v>17</v>
      </c>
      <c r="H93" s="286">
        <v>17</v>
      </c>
    </row>
    <row r="94" spans="1:8" s="35" customFormat="1" ht="37.5">
      <c r="A94" s="4" t="s">
        <v>182</v>
      </c>
      <c r="B94" s="42" t="s">
        <v>26</v>
      </c>
      <c r="C94" s="260"/>
      <c r="D94" s="260"/>
      <c r="E94" s="260"/>
      <c r="F94" s="260"/>
      <c r="G94" s="260"/>
      <c r="H94" s="286"/>
    </row>
    <row r="95" spans="1:8" s="35" customFormat="1" ht="56.25">
      <c r="A95" s="4" t="s">
        <v>183</v>
      </c>
      <c r="B95" s="42" t="s">
        <v>26</v>
      </c>
      <c r="C95" s="260"/>
      <c r="D95" s="260"/>
      <c r="E95" s="260"/>
      <c r="F95" s="260"/>
      <c r="G95" s="260"/>
      <c r="H95" s="286"/>
    </row>
    <row r="96" spans="1:8" s="35" customFormat="1" ht="18.75">
      <c r="A96" s="4" t="s">
        <v>18</v>
      </c>
      <c r="B96" s="42" t="s">
        <v>26</v>
      </c>
      <c r="C96" s="260">
        <v>15</v>
      </c>
      <c r="D96" s="260">
        <v>30</v>
      </c>
      <c r="E96" s="260">
        <v>25</v>
      </c>
      <c r="F96" s="260">
        <v>25</v>
      </c>
      <c r="G96" s="260">
        <v>25</v>
      </c>
      <c r="H96" s="286">
        <v>25</v>
      </c>
    </row>
    <row r="97" spans="1:8" s="35" customFormat="1" ht="37.5">
      <c r="A97" s="4" t="s">
        <v>184</v>
      </c>
      <c r="B97" s="42" t="s">
        <v>26</v>
      </c>
      <c r="C97" s="260">
        <v>174</v>
      </c>
      <c r="D97" s="260">
        <v>181</v>
      </c>
      <c r="E97" s="260">
        <v>170</v>
      </c>
      <c r="F97" s="260">
        <v>170</v>
      </c>
      <c r="G97" s="260">
        <v>170</v>
      </c>
      <c r="H97" s="286">
        <v>170</v>
      </c>
    </row>
    <row r="98" spans="1:8" s="35" customFormat="1" ht="18.75">
      <c r="A98" s="44" t="s">
        <v>264</v>
      </c>
      <c r="B98" s="42" t="s">
        <v>26</v>
      </c>
      <c r="C98" s="260">
        <v>158</v>
      </c>
      <c r="D98" s="260">
        <v>165</v>
      </c>
      <c r="E98" s="260">
        <v>159</v>
      </c>
      <c r="F98" s="260">
        <v>159</v>
      </c>
      <c r="G98" s="260">
        <v>159</v>
      </c>
      <c r="H98" s="286">
        <v>159</v>
      </c>
    </row>
    <row r="99" spans="1:8" s="35" customFormat="1" ht="18.75">
      <c r="A99" s="44" t="s">
        <v>265</v>
      </c>
      <c r="B99" s="42" t="s">
        <v>26</v>
      </c>
      <c r="C99" s="260">
        <v>2</v>
      </c>
      <c r="D99" s="260">
        <v>2</v>
      </c>
      <c r="E99" s="260">
        <v>2</v>
      </c>
      <c r="F99" s="260">
        <v>2</v>
      </c>
      <c r="G99" s="260">
        <v>2</v>
      </c>
      <c r="H99" s="286">
        <v>2</v>
      </c>
    </row>
    <row r="100" spans="1:8" s="35" customFormat="1" ht="18.75">
      <c r="A100" s="4" t="s">
        <v>63</v>
      </c>
      <c r="B100" s="42" t="s">
        <v>26</v>
      </c>
      <c r="C100" s="260">
        <f>C86-C88-C90-C91-C92-C93-C96-C97-C98-C99</f>
        <v>125</v>
      </c>
      <c r="D100" s="260">
        <f t="shared" ref="D100:H100" si="16">D86-D88-D90-D91-D92-D93-D96-D97-D98-D99</f>
        <v>96</v>
      </c>
      <c r="E100" s="260">
        <f t="shared" si="16"/>
        <v>106</v>
      </c>
      <c r="F100" s="260">
        <f t="shared" si="16"/>
        <v>102</v>
      </c>
      <c r="G100" s="260">
        <f t="shared" si="16"/>
        <v>98</v>
      </c>
      <c r="H100" s="260">
        <f t="shared" si="16"/>
        <v>96</v>
      </c>
    </row>
    <row r="101" spans="1:8" s="35" customFormat="1" ht="18.75">
      <c r="A101" s="229" t="s">
        <v>610</v>
      </c>
      <c r="B101" s="46"/>
      <c r="C101" s="57"/>
      <c r="D101" s="57"/>
      <c r="E101" s="231">
        <v>104.3</v>
      </c>
      <c r="F101" s="231">
        <v>104.2</v>
      </c>
      <c r="G101" s="231">
        <v>104.1</v>
      </c>
      <c r="H101" s="232">
        <v>104</v>
      </c>
    </row>
    <row r="102" spans="1:8" ht="39">
      <c r="A102" s="58" t="s">
        <v>5</v>
      </c>
      <c r="B102" s="46" t="s">
        <v>12</v>
      </c>
      <c r="C102" s="225">
        <v>26660.3</v>
      </c>
      <c r="D102" s="225">
        <v>29219.7</v>
      </c>
      <c r="E102" s="225">
        <f>D102*E101/100</f>
        <v>30476.147099999998</v>
      </c>
      <c r="F102" s="225">
        <f>E102*F101/100</f>
        <v>31756.145278199998</v>
      </c>
      <c r="G102" s="225">
        <f>F102*G101/100</f>
        <v>33058.1472346062</v>
      </c>
      <c r="H102" s="225">
        <f>G102*H101/100</f>
        <v>34380.473123990443</v>
      </c>
    </row>
    <row r="103" spans="1:8" ht="18.75">
      <c r="A103" s="5" t="s">
        <v>601</v>
      </c>
      <c r="B103" s="46" t="s">
        <v>12</v>
      </c>
      <c r="C103" s="224"/>
      <c r="D103" s="224"/>
      <c r="E103" s="224"/>
      <c r="F103" s="224"/>
      <c r="G103" s="224"/>
      <c r="H103" s="224"/>
    </row>
    <row r="104" spans="1:8" ht="18.75">
      <c r="A104" s="289" t="s">
        <v>142</v>
      </c>
      <c r="B104" s="290"/>
      <c r="C104" s="290"/>
      <c r="D104" s="290"/>
      <c r="E104" s="290"/>
      <c r="F104" s="290"/>
      <c r="G104" s="290"/>
      <c r="H104" s="291"/>
    </row>
    <row r="105" spans="1:8" ht="19.5">
      <c r="A105" s="59" t="s">
        <v>143</v>
      </c>
      <c r="B105" s="41" t="s">
        <v>28</v>
      </c>
      <c r="C105" s="217">
        <v>12.706</v>
      </c>
      <c r="D105" s="217">
        <v>12.622999999999999</v>
      </c>
      <c r="E105" s="233">
        <f>D105*99.3/100</f>
        <v>12.534639</v>
      </c>
      <c r="F105" s="233">
        <f t="shared" ref="F105:H105" si="17">E105*99.3/100</f>
        <v>12.446896527</v>
      </c>
      <c r="G105" s="233">
        <f t="shared" si="17"/>
        <v>12.359768251310999</v>
      </c>
      <c r="H105" s="233">
        <f t="shared" si="17"/>
        <v>12.273249873551823</v>
      </c>
    </row>
    <row r="106" spans="1:8" ht="39">
      <c r="A106" s="59" t="s">
        <v>96</v>
      </c>
      <c r="B106" s="41" t="s">
        <v>28</v>
      </c>
      <c r="C106" s="234">
        <v>15.861000000000001</v>
      </c>
      <c r="D106" s="234">
        <v>15.625999999999999</v>
      </c>
      <c r="E106" s="234">
        <f>D106*101/100</f>
        <v>15.782259999999999</v>
      </c>
      <c r="F106" s="234">
        <f t="shared" ref="F106:H106" si="18">E106*101/100</f>
        <v>15.940082599999998</v>
      </c>
      <c r="G106" s="234">
        <f t="shared" si="18"/>
        <v>16.099483425999999</v>
      </c>
      <c r="H106" s="234">
        <f t="shared" si="18"/>
        <v>16.260478260260001</v>
      </c>
    </row>
    <row r="107" spans="1:8" ht="19.5">
      <c r="A107" s="12" t="s">
        <v>29</v>
      </c>
      <c r="B107" s="42"/>
      <c r="C107" s="235"/>
      <c r="D107" s="235"/>
      <c r="E107" s="235"/>
      <c r="F107" s="236"/>
      <c r="G107" s="236"/>
      <c r="H107" s="235"/>
    </row>
    <row r="108" spans="1:8" ht="37.5">
      <c r="A108" s="60" t="s">
        <v>556</v>
      </c>
      <c r="B108" s="42" t="s">
        <v>28</v>
      </c>
      <c r="C108" s="235">
        <f>60/1000</f>
        <v>0.06</v>
      </c>
      <c r="D108" s="235">
        <f>68/1000</f>
        <v>6.8000000000000005E-2</v>
      </c>
      <c r="E108" s="235">
        <v>0.06</v>
      </c>
      <c r="F108" s="235">
        <v>0.06</v>
      </c>
      <c r="G108" s="235">
        <v>0.06</v>
      </c>
      <c r="H108" s="235">
        <v>0.06</v>
      </c>
    </row>
    <row r="109" spans="1:8" ht="37.5">
      <c r="A109" s="5" t="s">
        <v>179</v>
      </c>
      <c r="B109" s="42" t="s">
        <v>28</v>
      </c>
      <c r="C109" s="235"/>
      <c r="D109" s="235"/>
      <c r="E109" s="235"/>
      <c r="F109" s="235"/>
      <c r="G109" s="235"/>
      <c r="H109" s="235"/>
    </row>
    <row r="110" spans="1:8" ht="18.75">
      <c r="A110" s="61" t="s">
        <v>180</v>
      </c>
      <c r="B110" s="42" t="s">
        <v>28</v>
      </c>
      <c r="C110" s="235">
        <v>3.9E-2</v>
      </c>
      <c r="D110" s="235">
        <f>37/1000</f>
        <v>3.6999999999999998E-2</v>
      </c>
      <c r="E110" s="235">
        <f t="shared" ref="E110:H110" si="19">37/1000</f>
        <v>3.6999999999999998E-2</v>
      </c>
      <c r="F110" s="235">
        <f t="shared" si="19"/>
        <v>3.6999999999999998E-2</v>
      </c>
      <c r="G110" s="235">
        <f t="shared" si="19"/>
        <v>3.6999999999999998E-2</v>
      </c>
      <c r="H110" s="235">
        <f t="shared" si="19"/>
        <v>3.6999999999999998E-2</v>
      </c>
    </row>
    <row r="111" spans="1:8" ht="18.75">
      <c r="A111" s="61" t="s">
        <v>181</v>
      </c>
      <c r="B111" s="42" t="s">
        <v>28</v>
      </c>
      <c r="C111" s="235"/>
      <c r="D111" s="235"/>
      <c r="E111" s="235"/>
      <c r="F111" s="235"/>
      <c r="G111" s="235"/>
      <c r="H111" s="235"/>
    </row>
    <row r="112" spans="1:8" ht="18.75">
      <c r="A112" s="61" t="s">
        <v>57</v>
      </c>
      <c r="B112" s="42" t="s">
        <v>28</v>
      </c>
      <c r="C112" s="235">
        <v>9.7919999999999998</v>
      </c>
      <c r="D112" s="235">
        <v>9.5709999999999997</v>
      </c>
      <c r="E112" s="235">
        <f>D112*103.2/100</f>
        <v>9.8772719999999996</v>
      </c>
      <c r="F112" s="235">
        <f t="shared" ref="F112:H112" si="20">E112*103.2/100</f>
        <v>10.193344703999999</v>
      </c>
      <c r="G112" s="235">
        <f t="shared" si="20"/>
        <v>10.519531734528</v>
      </c>
      <c r="H112" s="235">
        <f t="shared" si="20"/>
        <v>10.856156750032897</v>
      </c>
    </row>
    <row r="113" spans="1:8" ht="18.75">
      <c r="A113" s="61" t="s">
        <v>58</v>
      </c>
      <c r="B113" s="42" t="s">
        <v>28</v>
      </c>
      <c r="C113" s="235">
        <v>0.27300000000000002</v>
      </c>
      <c r="D113" s="235">
        <v>0.27200000000000002</v>
      </c>
      <c r="E113" s="235">
        <v>0.27200000000000002</v>
      </c>
      <c r="F113" s="235">
        <v>0.27200000000000002</v>
      </c>
      <c r="G113" s="235">
        <v>0.27200000000000002</v>
      </c>
      <c r="H113" s="235">
        <v>0.27200000000000002</v>
      </c>
    </row>
    <row r="114" spans="1:8" ht="37.5">
      <c r="A114" s="43" t="s">
        <v>182</v>
      </c>
      <c r="B114" s="42" t="s">
        <v>28</v>
      </c>
      <c r="C114" s="235">
        <v>0.8</v>
      </c>
      <c r="D114" s="235">
        <v>0.72</v>
      </c>
      <c r="E114" s="235">
        <v>0.72</v>
      </c>
      <c r="F114" s="235">
        <v>0.72</v>
      </c>
      <c r="G114" s="235">
        <v>0.72</v>
      </c>
      <c r="H114" s="235">
        <v>0.72</v>
      </c>
    </row>
    <row r="115" spans="1:8" ht="18.75">
      <c r="A115" s="61" t="s">
        <v>183</v>
      </c>
      <c r="B115" s="42" t="s">
        <v>28</v>
      </c>
      <c r="C115" s="235">
        <v>0.129</v>
      </c>
      <c r="D115" s="235">
        <v>0.129</v>
      </c>
      <c r="E115" s="235">
        <v>0.129</v>
      </c>
      <c r="F115" s="235">
        <v>0.129</v>
      </c>
      <c r="G115" s="235">
        <v>0.129</v>
      </c>
      <c r="H115" s="235">
        <v>0.129</v>
      </c>
    </row>
    <row r="116" spans="1:8" ht="18.75">
      <c r="A116" s="61" t="s">
        <v>18</v>
      </c>
      <c r="B116" s="42" t="s">
        <v>28</v>
      </c>
      <c r="C116" s="235">
        <v>1.173</v>
      </c>
      <c r="D116" s="235">
        <v>1.5569999999999999</v>
      </c>
      <c r="E116" s="235">
        <v>1.5569999999999999</v>
      </c>
      <c r="F116" s="235">
        <v>1.5569999999999999</v>
      </c>
      <c r="G116" s="235">
        <v>1.5569999999999999</v>
      </c>
      <c r="H116" s="235">
        <v>1.5569999999999999</v>
      </c>
    </row>
    <row r="117" spans="1:8" ht="37.5">
      <c r="A117" s="5" t="s">
        <v>184</v>
      </c>
      <c r="B117" s="42" t="s">
        <v>28</v>
      </c>
      <c r="C117" s="235">
        <v>0.10100000000000001</v>
      </c>
      <c r="D117" s="235">
        <v>0.121</v>
      </c>
      <c r="E117" s="235">
        <v>0.12</v>
      </c>
      <c r="F117" s="235">
        <v>0.12</v>
      </c>
      <c r="G117" s="235">
        <v>0.12</v>
      </c>
      <c r="H117" s="235">
        <v>0.12</v>
      </c>
    </row>
    <row r="118" spans="1:8" ht="18.75">
      <c r="A118" s="44" t="s">
        <v>264</v>
      </c>
      <c r="B118" s="42" t="s">
        <v>28</v>
      </c>
      <c r="C118" s="235">
        <v>0.54400000000000004</v>
      </c>
      <c r="D118" s="235">
        <v>0.498</v>
      </c>
      <c r="E118" s="235">
        <v>0.498</v>
      </c>
      <c r="F118" s="235">
        <v>0.498</v>
      </c>
      <c r="G118" s="235">
        <v>0.498</v>
      </c>
      <c r="H118" s="235">
        <v>0.498</v>
      </c>
    </row>
    <row r="119" spans="1:8" ht="18.75">
      <c r="A119" s="44" t="s">
        <v>265</v>
      </c>
      <c r="B119" s="42" t="s">
        <v>28</v>
      </c>
      <c r="C119" s="235">
        <f>23/1000</f>
        <v>2.3E-2</v>
      </c>
      <c r="D119" s="235">
        <v>2.1999999999999999E-2</v>
      </c>
      <c r="E119" s="235">
        <v>2.1999999999999999E-2</v>
      </c>
      <c r="F119" s="235">
        <v>2.1999999999999999E-2</v>
      </c>
      <c r="G119" s="235">
        <v>2.1999999999999999E-2</v>
      </c>
      <c r="H119" s="235">
        <v>2.1999999999999999E-2</v>
      </c>
    </row>
    <row r="120" spans="1:8" ht="37.5">
      <c r="A120" s="43" t="s">
        <v>56</v>
      </c>
      <c r="B120" s="42" t="s">
        <v>28</v>
      </c>
      <c r="C120" s="235">
        <v>0.50900000000000001</v>
      </c>
      <c r="D120" s="235">
        <v>0.48699999999999999</v>
      </c>
      <c r="E120" s="235">
        <v>0.48699999999999999</v>
      </c>
      <c r="F120" s="235">
        <v>0.48699999999999999</v>
      </c>
      <c r="G120" s="235">
        <v>0.48699999999999999</v>
      </c>
      <c r="H120" s="235">
        <v>0.48699999999999999</v>
      </c>
    </row>
    <row r="121" spans="1:8" ht="18.75">
      <c r="A121" s="61" t="s">
        <v>60</v>
      </c>
      <c r="B121" s="42" t="s">
        <v>28</v>
      </c>
      <c r="C121" s="235">
        <v>0.82599999999999996</v>
      </c>
      <c r="D121" s="235">
        <v>0.81200000000000006</v>
      </c>
      <c r="E121" s="235">
        <v>0.8</v>
      </c>
      <c r="F121" s="235">
        <v>0.8</v>
      </c>
      <c r="G121" s="235">
        <v>0.8</v>
      </c>
      <c r="H121" s="235">
        <v>0.8</v>
      </c>
    </row>
    <row r="122" spans="1:8" ht="18.75">
      <c r="A122" s="61" t="s">
        <v>61</v>
      </c>
      <c r="B122" s="42" t="s">
        <v>28</v>
      </c>
      <c r="C122" s="235">
        <v>0.41499999999999998</v>
      </c>
      <c r="D122" s="235">
        <v>0.41499999999999998</v>
      </c>
      <c r="E122" s="235">
        <v>0.41</v>
      </c>
      <c r="F122" s="235">
        <v>0.41</v>
      </c>
      <c r="G122" s="235">
        <v>0.41</v>
      </c>
      <c r="H122" s="235">
        <v>0.41</v>
      </c>
    </row>
    <row r="123" spans="1:8" ht="18.75">
      <c r="A123" s="61" t="s">
        <v>63</v>
      </c>
      <c r="B123" s="42" t="s">
        <v>28</v>
      </c>
      <c r="C123" s="235">
        <f>C106-C108-C112-C113-C114-C115-C116-C117-C118-C119-C120-C121-C122</f>
        <v>1.2160000000000002</v>
      </c>
      <c r="D123" s="235">
        <f t="shared" ref="D123" si="21">D106-D108-D112-D113-D114-D115-D116-D117-D118-D119-D120-D121-D122</f>
        <v>0.95399999999999952</v>
      </c>
      <c r="E123" s="235">
        <f>E106-E108-E110-E112-E113-E114-E115-E116-E117-E118-E119-E120-E121-E122</f>
        <v>0.79298799999999803</v>
      </c>
      <c r="F123" s="235">
        <f t="shared" ref="F123:H123" si="22">F106-F108-F110-F112-F113-F114-F115-F116-F117-F118-F119-F120-F121-F122</f>
        <v>0.63473789599999764</v>
      </c>
      <c r="G123" s="235">
        <f t="shared" si="22"/>
        <v>0.46795169147200116</v>
      </c>
      <c r="H123" s="235">
        <f t="shared" si="22"/>
        <v>0.29232151022710656</v>
      </c>
    </row>
    <row r="124" spans="1:8" ht="54.75" customHeight="1">
      <c r="A124" s="6" t="s">
        <v>75</v>
      </c>
      <c r="B124" s="42" t="s">
        <v>28</v>
      </c>
      <c r="C124" s="235">
        <v>0.56000000000000005</v>
      </c>
      <c r="D124" s="235">
        <v>0.56999999999999995</v>
      </c>
      <c r="E124" s="235">
        <v>0.56999999999999995</v>
      </c>
      <c r="F124" s="235">
        <v>0.56999999999999995</v>
      </c>
      <c r="G124" s="235">
        <v>0.56999999999999995</v>
      </c>
      <c r="H124" s="235">
        <v>0.56999999999999995</v>
      </c>
    </row>
    <row r="125" spans="1:8" ht="18.75">
      <c r="A125" s="7" t="s">
        <v>62</v>
      </c>
      <c r="B125" s="42"/>
      <c r="C125" s="235"/>
      <c r="D125" s="235"/>
      <c r="E125" s="235"/>
      <c r="F125" s="235"/>
      <c r="G125" s="235"/>
      <c r="H125" s="235"/>
    </row>
    <row r="126" spans="1:8" ht="37.5">
      <c r="A126" s="62" t="s">
        <v>553</v>
      </c>
      <c r="B126" s="42" t="s">
        <v>28</v>
      </c>
      <c r="C126" s="235">
        <v>0.19</v>
      </c>
      <c r="D126" s="235">
        <v>0.19</v>
      </c>
      <c r="E126" s="235">
        <v>0.19</v>
      </c>
      <c r="F126" s="235">
        <v>0.19</v>
      </c>
      <c r="G126" s="235">
        <v>0.19</v>
      </c>
      <c r="H126" s="235">
        <v>0.19</v>
      </c>
    </row>
    <row r="127" spans="1:8" ht="18.75">
      <c r="A127" s="63" t="s">
        <v>611</v>
      </c>
      <c r="B127" s="42" t="s">
        <v>28</v>
      </c>
      <c r="C127" s="235">
        <v>0.16</v>
      </c>
      <c r="D127" s="235">
        <v>0.17</v>
      </c>
      <c r="E127" s="235">
        <v>0.17</v>
      </c>
      <c r="F127" s="235">
        <v>0.17</v>
      </c>
      <c r="G127" s="235">
        <v>0.17</v>
      </c>
      <c r="H127" s="235">
        <v>0.17</v>
      </c>
    </row>
    <row r="128" spans="1:8" ht="18.75">
      <c r="A128" s="63" t="s">
        <v>612</v>
      </c>
      <c r="B128" s="42" t="s">
        <v>27</v>
      </c>
      <c r="C128" s="235">
        <v>0.21</v>
      </c>
      <c r="D128" s="235">
        <v>0.21</v>
      </c>
      <c r="E128" s="235">
        <v>0.21</v>
      </c>
      <c r="F128" s="235">
        <v>0.21</v>
      </c>
      <c r="G128" s="235">
        <v>0.21</v>
      </c>
      <c r="H128" s="235">
        <v>0.21</v>
      </c>
    </row>
    <row r="129" spans="1:8" ht="56.25">
      <c r="A129" s="8" t="s">
        <v>95</v>
      </c>
      <c r="B129" s="42" t="s">
        <v>28</v>
      </c>
      <c r="C129" s="235">
        <v>1.6</v>
      </c>
      <c r="D129" s="235">
        <v>1.6</v>
      </c>
      <c r="E129" s="235">
        <v>1.6</v>
      </c>
      <c r="F129" s="235">
        <v>1.6</v>
      </c>
      <c r="G129" s="235">
        <v>1.6</v>
      </c>
      <c r="H129" s="235">
        <v>1.6</v>
      </c>
    </row>
    <row r="130" spans="1:8" ht="19.5">
      <c r="A130" s="12" t="s">
        <v>29</v>
      </c>
      <c r="B130" s="42"/>
      <c r="C130" s="235"/>
      <c r="D130" s="235"/>
      <c r="E130" s="235"/>
      <c r="F130" s="235"/>
      <c r="G130" s="235"/>
      <c r="H130" s="235"/>
    </row>
    <row r="131" spans="1:8" ht="37.5">
      <c r="A131" s="64" t="s">
        <v>556</v>
      </c>
      <c r="B131" s="42" t="s">
        <v>28</v>
      </c>
      <c r="C131" s="257">
        <v>0</v>
      </c>
      <c r="D131" s="257">
        <v>0</v>
      </c>
      <c r="E131" s="257">
        <v>0</v>
      </c>
      <c r="F131" s="257">
        <v>0</v>
      </c>
      <c r="G131" s="257">
        <v>0</v>
      </c>
      <c r="H131" s="257">
        <v>0</v>
      </c>
    </row>
    <row r="132" spans="1:8" ht="37.5">
      <c r="A132" s="65" t="s">
        <v>179</v>
      </c>
      <c r="B132" s="42" t="s">
        <v>27</v>
      </c>
      <c r="C132" s="257">
        <v>0</v>
      </c>
      <c r="D132" s="257">
        <v>0</v>
      </c>
      <c r="E132" s="257">
        <v>0</v>
      </c>
      <c r="F132" s="257">
        <v>0</v>
      </c>
      <c r="G132" s="257">
        <v>0</v>
      </c>
      <c r="H132" s="257">
        <v>0</v>
      </c>
    </row>
    <row r="133" spans="1:8" ht="18.75">
      <c r="A133" s="66" t="s">
        <v>180</v>
      </c>
      <c r="B133" s="42" t="s">
        <v>28</v>
      </c>
      <c r="C133" s="257">
        <v>0</v>
      </c>
      <c r="D133" s="257">
        <v>0</v>
      </c>
      <c r="E133" s="257">
        <v>0</v>
      </c>
      <c r="F133" s="257">
        <v>0</v>
      </c>
      <c r="G133" s="257">
        <v>0</v>
      </c>
      <c r="H133" s="257">
        <v>0</v>
      </c>
    </row>
    <row r="134" spans="1:8" ht="18.75">
      <c r="A134" s="66" t="s">
        <v>181</v>
      </c>
      <c r="B134" s="42" t="s">
        <v>28</v>
      </c>
      <c r="C134" s="257">
        <v>0</v>
      </c>
      <c r="D134" s="257">
        <v>0</v>
      </c>
      <c r="E134" s="257">
        <v>0</v>
      </c>
      <c r="F134" s="257">
        <v>0</v>
      </c>
      <c r="G134" s="257">
        <v>0</v>
      </c>
      <c r="H134" s="257">
        <v>0</v>
      </c>
    </row>
    <row r="135" spans="1:8" ht="24" customHeight="1">
      <c r="A135" s="44" t="s">
        <v>57</v>
      </c>
      <c r="B135" s="42" t="s">
        <v>28</v>
      </c>
      <c r="C135" s="235">
        <v>0.3</v>
      </c>
      <c r="D135" s="235">
        <v>0.3</v>
      </c>
      <c r="E135" s="235">
        <v>0.3</v>
      </c>
      <c r="F135" s="235">
        <v>0.3</v>
      </c>
      <c r="G135" s="235">
        <v>0.3</v>
      </c>
      <c r="H135" s="235">
        <v>0.3</v>
      </c>
    </row>
    <row r="136" spans="1:8" ht="18.75">
      <c r="A136" s="66" t="s">
        <v>58</v>
      </c>
      <c r="B136" s="42" t="s">
        <v>27</v>
      </c>
      <c r="C136" s="235">
        <v>0.1</v>
      </c>
      <c r="D136" s="235">
        <v>0.1</v>
      </c>
      <c r="E136" s="235">
        <v>0.1</v>
      </c>
      <c r="F136" s="235">
        <v>0.1</v>
      </c>
      <c r="G136" s="235">
        <v>0.1</v>
      </c>
      <c r="H136" s="235">
        <v>0.1</v>
      </c>
    </row>
    <row r="137" spans="1:8" ht="37.5">
      <c r="A137" s="67" t="s">
        <v>182</v>
      </c>
      <c r="B137" s="42" t="s">
        <v>27</v>
      </c>
      <c r="C137" s="257">
        <v>0</v>
      </c>
      <c r="D137" s="257">
        <v>0</v>
      </c>
      <c r="E137" s="257">
        <v>0</v>
      </c>
      <c r="F137" s="257">
        <v>0</v>
      </c>
      <c r="G137" s="257">
        <v>0</v>
      </c>
      <c r="H137" s="257">
        <v>0</v>
      </c>
    </row>
    <row r="138" spans="1:8" ht="40.5" customHeight="1">
      <c r="A138" s="66" t="s">
        <v>183</v>
      </c>
      <c r="B138" s="42" t="s">
        <v>27</v>
      </c>
      <c r="C138" s="257">
        <v>0</v>
      </c>
      <c r="D138" s="257">
        <v>0</v>
      </c>
      <c r="E138" s="257">
        <v>0</v>
      </c>
      <c r="F138" s="257">
        <v>0</v>
      </c>
      <c r="G138" s="257">
        <v>0</v>
      </c>
      <c r="H138" s="257">
        <v>0</v>
      </c>
    </row>
    <row r="139" spans="1:8" ht="18.75">
      <c r="A139" s="66" t="s">
        <v>18</v>
      </c>
      <c r="B139" s="42" t="s">
        <v>27</v>
      </c>
      <c r="C139" s="235">
        <v>0.5</v>
      </c>
      <c r="D139" s="235">
        <v>0.5</v>
      </c>
      <c r="E139" s="235">
        <v>0.5</v>
      </c>
      <c r="F139" s="235">
        <v>0.5</v>
      </c>
      <c r="G139" s="235">
        <v>0.5</v>
      </c>
      <c r="H139" s="235">
        <v>0.5</v>
      </c>
    </row>
    <row r="140" spans="1:8" ht="37.5">
      <c r="A140" s="66" t="s">
        <v>184</v>
      </c>
      <c r="B140" s="42" t="s">
        <v>27</v>
      </c>
      <c r="C140" s="235">
        <v>0.1</v>
      </c>
      <c r="D140" s="235">
        <v>0.1</v>
      </c>
      <c r="E140" s="235">
        <v>0.1</v>
      </c>
      <c r="F140" s="235">
        <v>0.1</v>
      </c>
      <c r="G140" s="235">
        <v>0.1</v>
      </c>
      <c r="H140" s="235">
        <v>0.1</v>
      </c>
    </row>
    <row r="141" spans="1:8" ht="18.75">
      <c r="A141" s="44" t="s">
        <v>264</v>
      </c>
      <c r="B141" s="42"/>
      <c r="C141" s="235">
        <v>0.2</v>
      </c>
      <c r="D141" s="235">
        <v>0.2</v>
      </c>
      <c r="E141" s="235">
        <v>0.2</v>
      </c>
      <c r="F141" s="235">
        <v>0.2</v>
      </c>
      <c r="G141" s="235">
        <v>0.2</v>
      </c>
      <c r="H141" s="235">
        <v>0.2</v>
      </c>
    </row>
    <row r="142" spans="1:8" ht="18.75">
      <c r="A142" s="44" t="s">
        <v>265</v>
      </c>
      <c r="B142" s="42"/>
      <c r="C142" s="257">
        <v>0</v>
      </c>
      <c r="D142" s="257">
        <v>0</v>
      </c>
      <c r="E142" s="257">
        <v>0</v>
      </c>
      <c r="F142" s="257">
        <v>0</v>
      </c>
      <c r="G142" s="257">
        <v>0</v>
      </c>
      <c r="H142" s="257">
        <v>0</v>
      </c>
    </row>
    <row r="143" spans="1:8" ht="18.75">
      <c r="A143" s="66" t="s">
        <v>63</v>
      </c>
      <c r="B143" s="42" t="s">
        <v>27</v>
      </c>
      <c r="C143" s="235">
        <f>C129-C135+C136+C139+C140+C141</f>
        <v>2.2000000000000002</v>
      </c>
      <c r="D143" s="235">
        <f t="shared" ref="D143:H143" si="23">D129-D135+D136+D139+D140+D141</f>
        <v>2.2000000000000002</v>
      </c>
      <c r="E143" s="235">
        <f t="shared" si="23"/>
        <v>2.2000000000000002</v>
      </c>
      <c r="F143" s="235">
        <f t="shared" si="23"/>
        <v>2.2000000000000002</v>
      </c>
      <c r="G143" s="235">
        <f t="shared" si="23"/>
        <v>2.2000000000000002</v>
      </c>
      <c r="H143" s="235">
        <f t="shared" si="23"/>
        <v>2.2000000000000002</v>
      </c>
    </row>
    <row r="144" spans="1:8" ht="39">
      <c r="A144" s="11" t="s">
        <v>145</v>
      </c>
      <c r="B144" s="42" t="s">
        <v>14</v>
      </c>
      <c r="C144" s="215">
        <v>0.21</v>
      </c>
      <c r="D144" s="215">
        <v>0.08</v>
      </c>
      <c r="E144" s="215">
        <v>0.08</v>
      </c>
      <c r="F144" s="215">
        <v>0.05</v>
      </c>
      <c r="G144" s="215">
        <v>0.03</v>
      </c>
      <c r="H144" s="237">
        <v>0.03</v>
      </c>
    </row>
    <row r="145" spans="1:8" ht="18.75">
      <c r="A145" s="238" t="s">
        <v>610</v>
      </c>
      <c r="B145" s="42"/>
      <c r="C145" s="215"/>
      <c r="D145" s="215"/>
      <c r="E145" s="239">
        <v>104</v>
      </c>
      <c r="F145" s="239">
        <v>104</v>
      </c>
      <c r="G145" s="239">
        <v>104</v>
      </c>
      <c r="H145" s="239">
        <v>104</v>
      </c>
    </row>
    <row r="146" spans="1:8" ht="58.5">
      <c r="A146" s="12" t="s">
        <v>99</v>
      </c>
      <c r="B146" s="42" t="s">
        <v>15</v>
      </c>
      <c r="C146" s="219">
        <v>129480.4</v>
      </c>
      <c r="D146" s="219">
        <v>167654.9</v>
      </c>
      <c r="E146" s="219">
        <f>D146*E145/100</f>
        <v>174361.09599999999</v>
      </c>
      <c r="F146" s="219">
        <f t="shared" ref="F146:H146" si="24">E146*F145/100</f>
        <v>181335.53983999998</v>
      </c>
      <c r="G146" s="219">
        <f t="shared" si="24"/>
        <v>188588.96143359996</v>
      </c>
      <c r="H146" s="219">
        <f t="shared" si="24"/>
        <v>196132.51989094395</v>
      </c>
    </row>
    <row r="147" spans="1:8" ht="19.5">
      <c r="A147" s="12" t="s">
        <v>29</v>
      </c>
      <c r="B147" s="42"/>
      <c r="C147" s="218"/>
      <c r="D147" s="218"/>
      <c r="E147" s="218"/>
      <c r="F147" s="220"/>
      <c r="G147" s="220"/>
      <c r="H147" s="218"/>
    </row>
    <row r="148" spans="1:8" ht="37.5">
      <c r="A148" s="60" t="s">
        <v>178</v>
      </c>
      <c r="B148" s="42" t="s">
        <v>15</v>
      </c>
      <c r="C148" s="218">
        <v>95011.9</v>
      </c>
      <c r="D148" s="218">
        <v>114846.2</v>
      </c>
      <c r="E148" s="218">
        <f>D148*E145/100</f>
        <v>119440.048</v>
      </c>
      <c r="F148" s="218">
        <f t="shared" ref="F148:H148" si="25">E148*F145/100</f>
        <v>124217.64991999998</v>
      </c>
      <c r="G148" s="218">
        <f t="shared" si="25"/>
        <v>129186.35591679998</v>
      </c>
      <c r="H148" s="218">
        <f t="shared" si="25"/>
        <v>134353.81015347198</v>
      </c>
    </row>
    <row r="149" spans="1:8" ht="37.5">
      <c r="A149" s="43" t="s">
        <v>179</v>
      </c>
      <c r="B149" s="42" t="s">
        <v>15</v>
      </c>
      <c r="C149" s="218"/>
      <c r="D149" s="218"/>
      <c r="E149" s="218"/>
      <c r="F149" s="218"/>
      <c r="G149" s="218"/>
      <c r="H149" s="218"/>
    </row>
    <row r="150" spans="1:8" ht="18.75">
      <c r="A150" s="61" t="s">
        <v>180</v>
      </c>
      <c r="B150" s="42" t="s">
        <v>15</v>
      </c>
      <c r="C150" s="218">
        <v>71915.100000000006</v>
      </c>
      <c r="D150" s="218">
        <v>80111.199999999997</v>
      </c>
      <c r="E150" s="218">
        <f>D150*E145/100</f>
        <v>83315.648000000001</v>
      </c>
      <c r="F150" s="218">
        <f t="shared" ref="F150:H150" si="26">E150*F145/100</f>
        <v>86648.273920000007</v>
      </c>
      <c r="G150" s="218">
        <f t="shared" si="26"/>
        <v>90114.20487680001</v>
      </c>
      <c r="H150" s="218">
        <f t="shared" si="26"/>
        <v>93718.773071872012</v>
      </c>
    </row>
    <row r="151" spans="1:8" ht="18.75">
      <c r="A151" s="61" t="s">
        <v>181</v>
      </c>
      <c r="B151" s="42" t="s">
        <v>15</v>
      </c>
      <c r="C151" s="218"/>
      <c r="D151" s="218"/>
      <c r="E151" s="218"/>
      <c r="F151" s="218"/>
      <c r="G151" s="218"/>
      <c r="H151" s="218"/>
    </row>
    <row r="152" spans="1:8" ht="18.75">
      <c r="A152" s="61" t="s">
        <v>57</v>
      </c>
      <c r="B152" s="42" t="s">
        <v>15</v>
      </c>
      <c r="C152" s="218">
        <v>146462.79999999999</v>
      </c>
      <c r="D152" s="218">
        <f>C152/C146*D146</f>
        <v>189644.19392989206</v>
      </c>
      <c r="E152" s="218">
        <f>D152*E145/100</f>
        <v>197229.96168708775</v>
      </c>
      <c r="F152" s="218">
        <f t="shared" ref="F152:H152" si="27">E152*F145/100</f>
        <v>205119.16015457126</v>
      </c>
      <c r="G152" s="218">
        <f t="shared" si="27"/>
        <v>213323.9265607541</v>
      </c>
      <c r="H152" s="218">
        <f t="shared" si="27"/>
        <v>221856.88362318426</v>
      </c>
    </row>
    <row r="153" spans="1:8" ht="18.75">
      <c r="A153" s="61" t="s">
        <v>58</v>
      </c>
      <c r="B153" s="42" t="s">
        <v>15</v>
      </c>
      <c r="C153" s="218">
        <v>103102.7</v>
      </c>
      <c r="D153" s="218">
        <v>117580.5</v>
      </c>
      <c r="E153" s="218">
        <f>D153*E145/100</f>
        <v>122283.72</v>
      </c>
      <c r="F153" s="218">
        <f t="shared" ref="F153:H153" si="28">E153*F145/100</f>
        <v>127175.06880000001</v>
      </c>
      <c r="G153" s="218">
        <f t="shared" si="28"/>
        <v>132262.07155200001</v>
      </c>
      <c r="H153" s="218">
        <f t="shared" si="28"/>
        <v>137552.55441408002</v>
      </c>
    </row>
    <row r="154" spans="1:8" ht="37.5">
      <c r="A154" s="67" t="s">
        <v>182</v>
      </c>
      <c r="B154" s="42" t="s">
        <v>15</v>
      </c>
      <c r="C154" s="218">
        <v>100413.3</v>
      </c>
      <c r="D154" s="218">
        <v>124469.5</v>
      </c>
      <c r="E154" s="218">
        <f>D154*E145/100</f>
        <v>129448.28</v>
      </c>
      <c r="F154" s="218">
        <f t="shared" ref="F154:H154" si="29">E154*F145/100</f>
        <v>134626.21119999999</v>
      </c>
      <c r="G154" s="218">
        <f t="shared" si="29"/>
        <v>140011.25964799998</v>
      </c>
      <c r="H154" s="218">
        <f t="shared" si="29"/>
        <v>145611.71003391998</v>
      </c>
    </row>
    <row r="155" spans="1:8" ht="18.75">
      <c r="A155" s="61" t="s">
        <v>183</v>
      </c>
      <c r="B155" s="42" t="s">
        <v>15</v>
      </c>
      <c r="C155" s="218">
        <v>54360.5</v>
      </c>
      <c r="D155" s="218">
        <v>56118.2</v>
      </c>
      <c r="E155" s="218">
        <f>D155*E145/100</f>
        <v>58362.928</v>
      </c>
      <c r="F155" s="218">
        <f t="shared" ref="F155:H155" si="30">E155*F145/100</f>
        <v>60697.445120000004</v>
      </c>
      <c r="G155" s="218">
        <f t="shared" si="30"/>
        <v>63125.342924800003</v>
      </c>
      <c r="H155" s="218">
        <f t="shared" si="30"/>
        <v>65650.356641792008</v>
      </c>
    </row>
    <row r="156" spans="1:8" ht="18.75">
      <c r="A156" s="43" t="s">
        <v>18</v>
      </c>
      <c r="B156" s="42" t="s">
        <v>15</v>
      </c>
      <c r="C156" s="218">
        <v>124600.7</v>
      </c>
      <c r="D156" s="218">
        <v>144842.20000000001</v>
      </c>
      <c r="E156" s="218">
        <f>D156*E145/100</f>
        <v>150635.88800000001</v>
      </c>
      <c r="F156" s="218">
        <f t="shared" ref="F156:H156" si="31">E156*F145/100</f>
        <v>156661.32352000001</v>
      </c>
      <c r="G156" s="218">
        <f t="shared" si="31"/>
        <v>162927.7764608</v>
      </c>
      <c r="H156" s="218">
        <f t="shared" si="31"/>
        <v>169444.887519232</v>
      </c>
    </row>
    <row r="157" spans="1:8" ht="37.5">
      <c r="A157" s="60" t="s">
        <v>184</v>
      </c>
      <c r="B157" s="42" t="s">
        <v>15</v>
      </c>
      <c r="C157" s="218">
        <v>92238.5</v>
      </c>
      <c r="D157" s="218">
        <v>105730.9</v>
      </c>
      <c r="E157" s="218">
        <f>D157*E145/100</f>
        <v>109960.136</v>
      </c>
      <c r="F157" s="218">
        <f t="shared" ref="F157:H157" si="32">E157*F145/100</f>
        <v>114358.54144</v>
      </c>
      <c r="G157" s="218">
        <f t="shared" si="32"/>
        <v>118932.8830976</v>
      </c>
      <c r="H157" s="218">
        <f t="shared" si="32"/>
        <v>123690.198421504</v>
      </c>
    </row>
    <row r="158" spans="1:8" ht="18.75">
      <c r="A158" s="44" t="s">
        <v>264</v>
      </c>
      <c r="B158" s="42" t="s">
        <v>15</v>
      </c>
      <c r="C158" s="218">
        <v>112536.2</v>
      </c>
      <c r="D158" s="218">
        <v>135460.70000000001</v>
      </c>
      <c r="E158" s="218">
        <f>D158*E145/100</f>
        <v>140879.128</v>
      </c>
      <c r="F158" s="218">
        <f t="shared" ref="F158:H158" si="33">E158*F145/100</f>
        <v>146514.29311999999</v>
      </c>
      <c r="G158" s="218">
        <f t="shared" si="33"/>
        <v>152374.8648448</v>
      </c>
      <c r="H158" s="218">
        <f t="shared" si="33"/>
        <v>158469.85943859202</v>
      </c>
    </row>
    <row r="159" spans="1:8" ht="18.75">
      <c r="A159" s="44" t="s">
        <v>265</v>
      </c>
      <c r="B159" s="42" t="s">
        <v>15</v>
      </c>
      <c r="C159" s="218">
        <v>81769.100000000006</v>
      </c>
      <c r="D159" s="218">
        <v>93256.9</v>
      </c>
      <c r="E159" s="218">
        <f>D159*E145/100</f>
        <v>96987.175999999992</v>
      </c>
      <c r="F159" s="218">
        <f t="shared" ref="F159:H159" si="34">E159*F145/100</f>
        <v>100866.66304</v>
      </c>
      <c r="G159" s="218">
        <f t="shared" si="34"/>
        <v>104901.3295616</v>
      </c>
      <c r="H159" s="218">
        <f t="shared" si="34"/>
        <v>109097.382744064</v>
      </c>
    </row>
    <row r="160" spans="1:8" ht="37.5">
      <c r="A160" s="60" t="s">
        <v>56</v>
      </c>
      <c r="B160" s="42" t="s">
        <v>15</v>
      </c>
      <c r="C160" s="218">
        <v>96178.5</v>
      </c>
      <c r="D160" s="218">
        <v>106684.5</v>
      </c>
      <c r="E160" s="218">
        <f>D160*E145/100</f>
        <v>110951.88</v>
      </c>
      <c r="F160" s="218">
        <f t="shared" ref="F160:H160" si="35">E160*F145/100</f>
        <v>115389.9552</v>
      </c>
      <c r="G160" s="218">
        <f t="shared" si="35"/>
        <v>120005.55340800001</v>
      </c>
      <c r="H160" s="218">
        <f t="shared" si="35"/>
        <v>124805.77554432001</v>
      </c>
    </row>
    <row r="161" spans="1:8" ht="18.75">
      <c r="A161" s="68" t="s">
        <v>60</v>
      </c>
      <c r="B161" s="42" t="s">
        <v>15</v>
      </c>
      <c r="C161" s="218">
        <v>65061.599999999999</v>
      </c>
      <c r="D161" s="218">
        <v>74796.5</v>
      </c>
      <c r="E161" s="218">
        <f>D161*E145/100</f>
        <v>77788.36</v>
      </c>
      <c r="F161" s="218">
        <f t="shared" ref="F161:H161" si="36">E161*F145/100</f>
        <v>80899.894400000005</v>
      </c>
      <c r="G161" s="218">
        <f t="shared" si="36"/>
        <v>84135.890176000001</v>
      </c>
      <c r="H161" s="218">
        <f t="shared" si="36"/>
        <v>87501.325783039996</v>
      </c>
    </row>
    <row r="162" spans="1:8" ht="18.75">
      <c r="A162" s="61" t="s">
        <v>61</v>
      </c>
      <c r="B162" s="42" t="s">
        <v>15</v>
      </c>
      <c r="C162" s="218">
        <v>78609.8</v>
      </c>
      <c r="D162" s="218">
        <v>89273.7</v>
      </c>
      <c r="E162" s="218">
        <f>D162*E145/100</f>
        <v>92844.647999999986</v>
      </c>
      <c r="F162" s="218">
        <f t="shared" ref="F162:H162" si="37">E162*F145/100</f>
        <v>96558.433919999996</v>
      </c>
      <c r="G162" s="218">
        <f t="shared" si="37"/>
        <v>100420.77127680001</v>
      </c>
      <c r="H162" s="218">
        <f t="shared" si="37"/>
        <v>104437.602127872</v>
      </c>
    </row>
    <row r="163" spans="1:8" ht="18.75">
      <c r="A163" s="61" t="s">
        <v>63</v>
      </c>
      <c r="B163" s="42" t="s">
        <v>15</v>
      </c>
      <c r="C163" s="218">
        <v>46914.7</v>
      </c>
      <c r="D163" s="218">
        <v>48711.5</v>
      </c>
      <c r="E163" s="218">
        <f>D163*E145/100</f>
        <v>50659.96</v>
      </c>
      <c r="F163" s="218">
        <f t="shared" ref="F163:H163" si="38">E163*F145/100</f>
        <v>52686.358399999997</v>
      </c>
      <c r="G163" s="218">
        <f t="shared" si="38"/>
        <v>54793.812736</v>
      </c>
      <c r="H163" s="218">
        <f t="shared" si="38"/>
        <v>56985.565245439997</v>
      </c>
    </row>
    <row r="164" spans="1:8" ht="58.9" customHeight="1">
      <c r="A164" s="6" t="s">
        <v>567</v>
      </c>
      <c r="B164" s="42" t="s">
        <v>15</v>
      </c>
      <c r="C164" s="218">
        <v>76196.100000000006</v>
      </c>
      <c r="D164" s="218">
        <v>84794.8</v>
      </c>
      <c r="E164" s="218">
        <f>D164*E145/100</f>
        <v>88186.592000000004</v>
      </c>
      <c r="F164" s="218">
        <f t="shared" ref="F164:H164" si="39">E164*F145/100</f>
        <v>91714.055680000005</v>
      </c>
      <c r="G164" s="218">
        <f t="shared" si="39"/>
        <v>95382.617907200009</v>
      </c>
      <c r="H164" s="218">
        <f t="shared" si="39"/>
        <v>99197.922623488004</v>
      </c>
    </row>
    <row r="165" spans="1:8" ht="18.75">
      <c r="A165" s="7" t="s">
        <v>162</v>
      </c>
      <c r="B165" s="42"/>
      <c r="C165" s="218"/>
      <c r="D165" s="218"/>
      <c r="E165" s="218"/>
      <c r="F165" s="218"/>
      <c r="G165" s="218"/>
      <c r="H165" s="218"/>
    </row>
    <row r="166" spans="1:8" ht="37.5">
      <c r="A166" s="62" t="s">
        <v>553</v>
      </c>
      <c r="B166" s="42" t="s">
        <v>15</v>
      </c>
      <c r="C166" s="218">
        <v>63983.8</v>
      </c>
      <c r="D166" s="218">
        <v>75985.7</v>
      </c>
      <c r="E166" s="218">
        <f>D166*E145/100</f>
        <v>79025.127999999997</v>
      </c>
      <c r="F166" s="218">
        <f t="shared" ref="F166:H166" si="40">E166*F145/100</f>
        <v>82186.133119999999</v>
      </c>
      <c r="G166" s="218">
        <f t="shared" si="40"/>
        <v>85473.578444800005</v>
      </c>
      <c r="H166" s="218">
        <f t="shared" si="40"/>
        <v>88892.521582592002</v>
      </c>
    </row>
    <row r="167" spans="1:8" ht="18.75">
      <c r="A167" s="63" t="s">
        <v>611</v>
      </c>
      <c r="B167" s="42" t="s">
        <v>15</v>
      </c>
      <c r="C167" s="218">
        <v>68190.600000000006</v>
      </c>
      <c r="D167" s="218">
        <v>75853.899999999994</v>
      </c>
      <c r="E167" s="218">
        <f>D167*E145/100</f>
        <v>78888.055999999997</v>
      </c>
      <c r="F167" s="218">
        <f t="shared" ref="F167:H167" si="41">E167*F145/100</f>
        <v>82043.578240000003</v>
      </c>
      <c r="G167" s="218">
        <f t="shared" si="41"/>
        <v>85325.321369600002</v>
      </c>
      <c r="H167" s="218">
        <f t="shared" si="41"/>
        <v>88738.334224384002</v>
      </c>
    </row>
    <row r="168" spans="1:8" ht="18.75">
      <c r="A168" s="61" t="s">
        <v>612</v>
      </c>
      <c r="B168" s="42" t="s">
        <v>15</v>
      </c>
      <c r="C168" s="218">
        <v>92693.8</v>
      </c>
      <c r="D168" s="218">
        <v>99451.6</v>
      </c>
      <c r="E168" s="218">
        <f>D168*E145/100</f>
        <v>103429.664</v>
      </c>
      <c r="F168" s="218">
        <f t="shared" ref="F168:H168" si="42">E168*F145/100</f>
        <v>107566.85055999999</v>
      </c>
      <c r="G168" s="218">
        <f t="shared" si="42"/>
        <v>111869.52458239999</v>
      </c>
      <c r="H168" s="218">
        <f t="shared" si="42"/>
        <v>116344.30556569599</v>
      </c>
    </row>
    <row r="169" spans="1:8" ht="60" customHeight="1">
      <c r="A169" s="12" t="s">
        <v>93</v>
      </c>
      <c r="B169" s="42" t="s">
        <v>15</v>
      </c>
      <c r="C169" s="218">
        <v>41977.1</v>
      </c>
      <c r="D169" s="218">
        <v>42396.9</v>
      </c>
      <c r="E169" s="218">
        <v>42820.9</v>
      </c>
      <c r="F169" s="218">
        <v>43249.1</v>
      </c>
      <c r="G169" s="218">
        <v>43681.599999999999</v>
      </c>
      <c r="H169" s="218">
        <v>44118.400000000001</v>
      </c>
    </row>
    <row r="170" spans="1:8" ht="42.75" customHeight="1">
      <c r="A170" s="69" t="s">
        <v>97</v>
      </c>
      <c r="B170" s="42" t="s">
        <v>12</v>
      </c>
      <c r="C170" s="219">
        <v>24644.281999999999</v>
      </c>
      <c r="D170" s="219">
        <v>31437.621999999999</v>
      </c>
      <c r="E170" s="219">
        <f>E146*E106*12/1000</f>
        <v>33021.745811483517</v>
      </c>
      <c r="F170" s="219">
        <f t="shared" ref="F170:H170" si="43">F146*F106*12/1000</f>
        <v>34686.041800382285</v>
      </c>
      <c r="G170" s="219">
        <f t="shared" si="43"/>
        <v>36434.218307121548</v>
      </c>
      <c r="H170" s="219">
        <f t="shared" si="43"/>
        <v>38270.502909800474</v>
      </c>
    </row>
    <row r="171" spans="1:8" ht="18.75">
      <c r="A171" s="13" t="s">
        <v>29</v>
      </c>
      <c r="C171" s="218"/>
      <c r="D171" s="218"/>
      <c r="E171" s="218"/>
      <c r="F171" s="218"/>
      <c r="G171" s="218"/>
      <c r="H171" s="218"/>
    </row>
    <row r="172" spans="1:8" ht="37.5">
      <c r="A172" s="13" t="s">
        <v>98</v>
      </c>
      <c r="B172" s="42" t="s">
        <v>621</v>
      </c>
      <c r="C172" s="218">
        <f>C169*C129*12/1000</f>
        <v>805.96032000000002</v>
      </c>
      <c r="D172" s="218">
        <f t="shared" ref="D172:H172" si="44">D169*D129*12/1000</f>
        <v>814.02048000000013</v>
      </c>
      <c r="E172" s="218">
        <f t="shared" si="44"/>
        <v>822.16128000000003</v>
      </c>
      <c r="F172" s="218">
        <f t="shared" si="44"/>
        <v>830.38271999999995</v>
      </c>
      <c r="G172" s="218">
        <f t="shared" si="44"/>
        <v>838.68671999999992</v>
      </c>
      <c r="H172" s="218">
        <f t="shared" si="44"/>
        <v>847.07328000000007</v>
      </c>
    </row>
    <row r="173" spans="1:8" ht="37.5">
      <c r="A173" s="13" t="s">
        <v>102</v>
      </c>
      <c r="B173" s="42" t="s">
        <v>12</v>
      </c>
      <c r="C173" s="218">
        <f>C108*C148*12/1000</f>
        <v>68.408567999999988</v>
      </c>
      <c r="D173" s="218">
        <v>94.4</v>
      </c>
      <c r="E173" s="218">
        <f t="shared" ref="E173:H173" si="45">E108*E148*12/1000</f>
        <v>85.996834559999982</v>
      </c>
      <c r="F173" s="218">
        <f t="shared" si="45"/>
        <v>89.436707942399977</v>
      </c>
      <c r="G173" s="218">
        <f t="shared" si="45"/>
        <v>93.014176260095994</v>
      </c>
      <c r="H173" s="218">
        <f t="shared" si="45"/>
        <v>96.734743310499823</v>
      </c>
    </row>
    <row r="174" spans="1:8" ht="37.5">
      <c r="A174" s="13" t="s">
        <v>146</v>
      </c>
      <c r="B174" s="42" t="s">
        <v>12</v>
      </c>
      <c r="C174" s="218"/>
      <c r="D174" s="218"/>
      <c r="E174" s="218"/>
      <c r="F174" s="218"/>
      <c r="G174" s="218"/>
      <c r="H174" s="218"/>
    </row>
    <row r="175" spans="1:8" ht="19.5">
      <c r="A175" s="69" t="s">
        <v>30</v>
      </c>
      <c r="B175" s="42" t="s">
        <v>12</v>
      </c>
      <c r="C175" s="219">
        <v>591.6</v>
      </c>
      <c r="D175" s="219">
        <v>761.55100000000004</v>
      </c>
      <c r="E175" s="219">
        <f>D175*E145/100</f>
        <v>792.01304000000005</v>
      </c>
      <c r="F175" s="219">
        <f t="shared" ref="F175:H175" si="46">E175*F145/100</f>
        <v>823.69356160000007</v>
      </c>
      <c r="G175" s="219">
        <f t="shared" si="46"/>
        <v>856.64130406400011</v>
      </c>
      <c r="H175" s="219">
        <f t="shared" si="46"/>
        <v>890.90695622656017</v>
      </c>
    </row>
    <row r="176" spans="1:8" ht="19.5">
      <c r="A176" s="69" t="s">
        <v>6</v>
      </c>
      <c r="B176" s="42" t="s">
        <v>12</v>
      </c>
      <c r="C176" s="215"/>
      <c r="D176" s="215"/>
      <c r="E176" s="215"/>
      <c r="F176" s="215"/>
      <c r="G176" s="215"/>
      <c r="H176" s="216"/>
    </row>
    <row r="177" spans="1:8" ht="39">
      <c r="A177" s="70" t="s">
        <v>157</v>
      </c>
      <c r="B177" s="46" t="s">
        <v>12</v>
      </c>
      <c r="C177" s="225">
        <f>C170+C175</f>
        <v>25235.881999999998</v>
      </c>
      <c r="D177" s="225">
        <f t="shared" ref="D177:H177" si="47">D170+D175</f>
        <v>32199.172999999999</v>
      </c>
      <c r="E177" s="225">
        <f t="shared" si="47"/>
        <v>33813.758851483515</v>
      </c>
      <c r="F177" s="225">
        <f t="shared" si="47"/>
        <v>35509.735361982282</v>
      </c>
      <c r="G177" s="225">
        <f t="shared" si="47"/>
        <v>37290.859611185551</v>
      </c>
      <c r="H177" s="225">
        <f t="shared" si="47"/>
        <v>39161.409866027032</v>
      </c>
    </row>
  </sheetData>
  <mergeCells count="13">
    <mergeCell ref="A8:H8"/>
    <mergeCell ref="A34:H34"/>
    <mergeCell ref="A104:H104"/>
    <mergeCell ref="G1:H1"/>
    <mergeCell ref="G2:H2"/>
    <mergeCell ref="D6:D7"/>
    <mergeCell ref="C6:C7"/>
    <mergeCell ref="E6:E7"/>
    <mergeCell ref="A4:H4"/>
    <mergeCell ref="F6:H6"/>
    <mergeCell ref="A6:A7"/>
    <mergeCell ref="B6:B7"/>
    <mergeCell ref="A1:F1"/>
  </mergeCells>
  <phoneticPr fontId="5" type="noConversion"/>
  <printOptions horizontalCentered="1"/>
  <pageMargins left="0.39370078740157483" right="0.39370078740157483" top="0.19685039370078741" bottom="0.19685039370078741" header="0" footer="0"/>
  <pageSetup paperSize="9" scale="75" fitToHeight="0" orientation="landscape" r:id="rId1"/>
  <headerFooter alignWithMargins="0"/>
  <rowBreaks count="5" manualBreakCount="5">
    <brk id="30" max="8" man="1"/>
    <brk id="52" max="8" man="1"/>
    <brk id="78" max="8" man="1"/>
    <brk id="103" max="7" man="1"/>
    <brk id="130" max="7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AH158"/>
  <sheetViews>
    <sheetView view="pageBreakPreview" topLeftCell="B108" zoomScale="80" zoomScaleNormal="75" zoomScaleSheetLayoutView="80" workbookViewId="0">
      <selection activeCell="AD129" sqref="AD129"/>
    </sheetView>
  </sheetViews>
  <sheetFormatPr defaultRowHeight="18.75"/>
  <cols>
    <col min="1" max="1" width="34.5703125" style="2" customWidth="1"/>
    <col min="2" max="2" width="20.140625" style="2" customWidth="1"/>
    <col min="3" max="8" width="9.7109375" style="2" customWidth="1"/>
    <col min="9" max="10" width="9.140625" style="2" customWidth="1"/>
    <col min="11" max="11" width="10.28515625" style="2" customWidth="1"/>
    <col min="12" max="12" width="9" style="2" customWidth="1"/>
    <col min="13" max="14" width="9.28515625" style="2" customWidth="1"/>
    <col min="15" max="21" width="9.7109375" style="2" customWidth="1"/>
    <col min="22" max="22" width="10.7109375" style="2" customWidth="1"/>
    <col min="23" max="23" width="10.42578125" style="2" customWidth="1"/>
    <col min="24" max="26" width="9.7109375" style="2" customWidth="1"/>
    <col min="27" max="32" width="9.42578125" style="2" bestFit="1" customWidth="1"/>
    <col min="33" max="16384" width="9.140625" style="2"/>
  </cols>
  <sheetData>
    <row r="1" spans="1:34" ht="33.75" customHeight="1">
      <c r="AB1" s="301" t="s">
        <v>82</v>
      </c>
      <c r="AC1" s="301"/>
      <c r="AD1" s="301"/>
      <c r="AE1" s="301"/>
      <c r="AF1" s="301"/>
    </row>
    <row r="3" spans="1:34">
      <c r="A3" s="73"/>
      <c r="B3" s="311" t="s">
        <v>165</v>
      </c>
      <c r="C3" s="304" t="s">
        <v>78</v>
      </c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6"/>
      <c r="O3" s="310" t="s">
        <v>79</v>
      </c>
      <c r="P3" s="310"/>
      <c r="Q3" s="310"/>
      <c r="R3" s="310"/>
      <c r="S3" s="310"/>
      <c r="T3" s="310"/>
      <c r="U3" s="310"/>
      <c r="V3" s="310"/>
      <c r="W3" s="310"/>
      <c r="X3" s="310"/>
      <c r="Y3" s="310"/>
      <c r="Z3" s="310"/>
      <c r="AA3" s="310"/>
      <c r="AB3" s="310"/>
      <c r="AC3" s="310"/>
      <c r="AD3" s="310"/>
      <c r="AE3" s="310"/>
      <c r="AF3" s="310"/>
      <c r="AG3" s="74"/>
      <c r="AH3" s="74"/>
    </row>
    <row r="4" spans="1:34" ht="58.5" customHeight="1">
      <c r="A4" s="75"/>
      <c r="B4" s="311"/>
      <c r="C4" s="307" t="s">
        <v>3</v>
      </c>
      <c r="D4" s="308"/>
      <c r="E4" s="308"/>
      <c r="F4" s="308"/>
      <c r="G4" s="308"/>
      <c r="H4" s="309"/>
      <c r="I4" s="307" t="s">
        <v>89</v>
      </c>
      <c r="J4" s="308"/>
      <c r="K4" s="308"/>
      <c r="L4" s="308"/>
      <c r="M4" s="308"/>
      <c r="N4" s="309"/>
      <c r="O4" s="307" t="s">
        <v>2</v>
      </c>
      <c r="P4" s="308"/>
      <c r="Q4" s="308"/>
      <c r="R4" s="308"/>
      <c r="S4" s="308"/>
      <c r="T4" s="309"/>
      <c r="U4" s="307" t="s">
        <v>91</v>
      </c>
      <c r="V4" s="308"/>
      <c r="W4" s="308"/>
      <c r="X4" s="308"/>
      <c r="Y4" s="308"/>
      <c r="Z4" s="309"/>
      <c r="AA4" s="307" t="s">
        <v>80</v>
      </c>
      <c r="AB4" s="308"/>
      <c r="AC4" s="308"/>
      <c r="AD4" s="308"/>
      <c r="AE4" s="308"/>
      <c r="AF4" s="309"/>
      <c r="AG4" s="74"/>
    </row>
    <row r="5" spans="1:34" ht="15.75" customHeight="1">
      <c r="A5" s="75"/>
      <c r="B5" s="311"/>
      <c r="C5" s="302" t="s">
        <v>571</v>
      </c>
      <c r="D5" s="302" t="s">
        <v>576</v>
      </c>
      <c r="E5" s="302" t="s">
        <v>577</v>
      </c>
      <c r="F5" s="307" t="s">
        <v>578</v>
      </c>
      <c r="G5" s="308"/>
      <c r="H5" s="309"/>
      <c r="I5" s="302" t="s">
        <v>571</v>
      </c>
      <c r="J5" s="302" t="s">
        <v>576</v>
      </c>
      <c r="K5" s="302" t="s">
        <v>577</v>
      </c>
      <c r="L5" s="307" t="s">
        <v>578</v>
      </c>
      <c r="M5" s="308"/>
      <c r="N5" s="309"/>
      <c r="O5" s="302" t="s">
        <v>571</v>
      </c>
      <c r="P5" s="302" t="s">
        <v>576</v>
      </c>
      <c r="Q5" s="302" t="s">
        <v>577</v>
      </c>
      <c r="R5" s="307" t="s">
        <v>578</v>
      </c>
      <c r="S5" s="308"/>
      <c r="T5" s="309"/>
      <c r="U5" s="302" t="s">
        <v>571</v>
      </c>
      <c r="V5" s="302" t="s">
        <v>576</v>
      </c>
      <c r="W5" s="302" t="s">
        <v>577</v>
      </c>
      <c r="X5" s="307" t="s">
        <v>578</v>
      </c>
      <c r="Y5" s="308"/>
      <c r="Z5" s="309"/>
      <c r="AA5" s="302" t="s">
        <v>571</v>
      </c>
      <c r="AB5" s="302" t="s">
        <v>576</v>
      </c>
      <c r="AC5" s="302" t="s">
        <v>577</v>
      </c>
      <c r="AD5" s="307" t="s">
        <v>578</v>
      </c>
      <c r="AE5" s="308"/>
      <c r="AF5" s="309"/>
      <c r="AG5" s="74"/>
      <c r="AH5" s="74"/>
    </row>
    <row r="6" spans="1:34">
      <c r="A6" s="76"/>
      <c r="B6" s="311"/>
      <c r="C6" s="303"/>
      <c r="D6" s="303"/>
      <c r="E6" s="303"/>
      <c r="F6" s="33" t="s">
        <v>566</v>
      </c>
      <c r="G6" s="33" t="s">
        <v>572</v>
      </c>
      <c r="H6" s="33" t="s">
        <v>579</v>
      </c>
      <c r="I6" s="303"/>
      <c r="J6" s="303"/>
      <c r="K6" s="303"/>
      <c r="L6" s="33" t="s">
        <v>566</v>
      </c>
      <c r="M6" s="33" t="s">
        <v>572</v>
      </c>
      <c r="N6" s="33" t="s">
        <v>579</v>
      </c>
      <c r="O6" s="303"/>
      <c r="P6" s="303"/>
      <c r="Q6" s="303"/>
      <c r="R6" s="33" t="s">
        <v>566</v>
      </c>
      <c r="S6" s="33" t="s">
        <v>572</v>
      </c>
      <c r="T6" s="33" t="s">
        <v>579</v>
      </c>
      <c r="U6" s="303"/>
      <c r="V6" s="303"/>
      <c r="W6" s="303"/>
      <c r="X6" s="33" t="s">
        <v>566</v>
      </c>
      <c r="Y6" s="33" t="s">
        <v>572</v>
      </c>
      <c r="Z6" s="33" t="s">
        <v>579</v>
      </c>
      <c r="AA6" s="303"/>
      <c r="AB6" s="303"/>
      <c r="AC6" s="303"/>
      <c r="AD6" s="33" t="s">
        <v>566</v>
      </c>
      <c r="AE6" s="33" t="s">
        <v>572</v>
      </c>
      <c r="AF6" s="33" t="s">
        <v>579</v>
      </c>
      <c r="AG6" s="74"/>
      <c r="AH6" s="74"/>
    </row>
    <row r="7" spans="1:34" ht="105.75" customHeight="1">
      <c r="A7" s="24" t="s">
        <v>204</v>
      </c>
      <c r="B7" s="77"/>
      <c r="C7" s="78"/>
      <c r="D7" s="78"/>
      <c r="E7" s="78"/>
      <c r="F7" s="79"/>
      <c r="G7" s="79"/>
      <c r="H7" s="79"/>
      <c r="I7" s="78"/>
      <c r="J7" s="78"/>
      <c r="K7" s="78"/>
      <c r="L7" s="79"/>
      <c r="M7" s="79"/>
      <c r="N7" s="79"/>
      <c r="O7" s="78"/>
      <c r="P7" s="78"/>
      <c r="Q7" s="78"/>
      <c r="R7" s="79"/>
      <c r="S7" s="79"/>
      <c r="T7" s="79"/>
      <c r="U7" s="78"/>
      <c r="V7" s="78"/>
      <c r="W7" s="78"/>
      <c r="X7" s="79"/>
      <c r="Y7" s="79"/>
      <c r="Z7" s="79"/>
      <c r="AA7" s="80"/>
      <c r="AB7" s="80"/>
      <c r="AC7" s="80"/>
      <c r="AD7" s="80"/>
      <c r="AE7" s="80"/>
      <c r="AF7" s="80"/>
      <c r="AG7" s="74"/>
      <c r="AH7" s="74"/>
    </row>
    <row r="8" spans="1:34" ht="99.75" customHeight="1">
      <c r="A8" s="81" t="s">
        <v>205</v>
      </c>
      <c r="B8" s="82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4"/>
      <c r="P8" s="84"/>
      <c r="Q8" s="84"/>
      <c r="R8" s="84"/>
      <c r="S8" s="84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74"/>
      <c r="AH8" s="74"/>
    </row>
    <row r="9" spans="1:34">
      <c r="A9" s="85" t="s">
        <v>206</v>
      </c>
      <c r="B9" s="85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4"/>
      <c r="P9" s="84"/>
      <c r="Q9" s="84"/>
      <c r="R9" s="84"/>
      <c r="S9" s="84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74"/>
      <c r="AH9" s="74"/>
    </row>
    <row r="10" spans="1:34">
      <c r="A10" s="86"/>
      <c r="B10" s="85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4"/>
      <c r="P10" s="84"/>
      <c r="Q10" s="84"/>
      <c r="R10" s="84"/>
      <c r="S10" s="84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74"/>
      <c r="AH10" s="74"/>
    </row>
    <row r="11" spans="1:34">
      <c r="A11" s="21"/>
      <c r="B11" s="85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4"/>
      <c r="P11" s="84"/>
      <c r="Q11" s="84"/>
      <c r="R11" s="84"/>
      <c r="S11" s="84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74"/>
      <c r="AH11" s="74"/>
    </row>
    <row r="12" spans="1:34" ht="37.5" customHeight="1">
      <c r="A12" s="87" t="s">
        <v>207</v>
      </c>
      <c r="B12" s="82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4"/>
      <c r="P12" s="84"/>
      <c r="Q12" s="84"/>
      <c r="R12" s="84"/>
      <c r="S12" s="84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74"/>
      <c r="AH12" s="74"/>
    </row>
    <row r="13" spans="1:34" ht="15.75" customHeight="1">
      <c r="A13" s="85" t="s">
        <v>206</v>
      </c>
      <c r="B13" s="85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4"/>
      <c r="P13" s="84"/>
      <c r="Q13" s="84"/>
      <c r="R13" s="84"/>
      <c r="S13" s="84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74"/>
      <c r="AH13" s="74"/>
    </row>
    <row r="14" spans="1:34" ht="11.25" customHeight="1">
      <c r="A14" s="88"/>
      <c r="B14" s="89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4"/>
      <c r="P14" s="84"/>
      <c r="Q14" s="84"/>
      <c r="R14" s="84"/>
      <c r="S14" s="84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74"/>
      <c r="AH14" s="74"/>
    </row>
    <row r="15" spans="1:34" ht="15.75" customHeight="1">
      <c r="A15" s="85"/>
      <c r="B15" s="85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4"/>
      <c r="P15" s="84"/>
      <c r="Q15" s="84"/>
      <c r="R15" s="84"/>
      <c r="S15" s="84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74"/>
      <c r="AH15" s="74"/>
    </row>
    <row r="16" spans="1:34" ht="39">
      <c r="A16" s="87" t="s">
        <v>208</v>
      </c>
      <c r="B16" s="85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4"/>
      <c r="P16" s="84"/>
      <c r="Q16" s="84"/>
      <c r="R16" s="84"/>
      <c r="S16" s="84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74"/>
      <c r="AH16" s="74"/>
    </row>
    <row r="17" spans="1:34">
      <c r="A17" s="85" t="s">
        <v>206</v>
      </c>
      <c r="B17" s="85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4"/>
      <c r="P17" s="84"/>
      <c r="Q17" s="84"/>
      <c r="R17" s="84"/>
      <c r="S17" s="84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74"/>
      <c r="AH17" s="74"/>
    </row>
    <row r="18" spans="1:34" ht="20.25" customHeight="1">
      <c r="A18" s="90"/>
      <c r="B18" s="89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4"/>
      <c r="P18" s="84"/>
      <c r="Q18" s="84"/>
      <c r="R18" s="84"/>
      <c r="S18" s="84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74"/>
      <c r="AH18" s="74"/>
    </row>
    <row r="19" spans="1:34" ht="15.75" customHeight="1">
      <c r="A19" s="91"/>
      <c r="B19" s="85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4"/>
      <c r="P19" s="84"/>
      <c r="Q19" s="84"/>
      <c r="R19" s="84"/>
      <c r="S19" s="84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74"/>
      <c r="AH19" s="74"/>
    </row>
    <row r="20" spans="1:34" ht="43.5" customHeight="1">
      <c r="A20" s="24" t="s">
        <v>209</v>
      </c>
      <c r="B20" s="85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4"/>
      <c r="P20" s="84"/>
      <c r="Q20" s="84"/>
      <c r="R20" s="84"/>
      <c r="S20" s="84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74"/>
      <c r="AH20" s="74"/>
    </row>
    <row r="21" spans="1:34">
      <c r="A21" s="85" t="s">
        <v>33</v>
      </c>
      <c r="B21" s="85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4"/>
      <c r="P21" s="84"/>
      <c r="Q21" s="84"/>
      <c r="R21" s="84"/>
      <c r="S21" s="84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74"/>
      <c r="AH21" s="74"/>
    </row>
    <row r="22" spans="1:34" ht="19.5">
      <c r="A22" s="81"/>
      <c r="B22" s="89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4"/>
      <c r="P22" s="84"/>
      <c r="Q22" s="84"/>
      <c r="R22" s="84"/>
      <c r="S22" s="84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74"/>
      <c r="AH22" s="74"/>
    </row>
    <row r="23" spans="1:34" ht="39">
      <c r="A23" s="93" t="s">
        <v>210</v>
      </c>
      <c r="B23" s="94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4"/>
      <c r="P23" s="84"/>
      <c r="Q23" s="84"/>
      <c r="R23" s="84"/>
      <c r="S23" s="84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74"/>
      <c r="AH23" s="74"/>
    </row>
    <row r="24" spans="1:34" ht="15.75" customHeight="1">
      <c r="A24" s="100" t="s">
        <v>206</v>
      </c>
      <c r="B24" s="85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4"/>
      <c r="P24" s="84"/>
      <c r="Q24" s="84"/>
      <c r="R24" s="84"/>
      <c r="S24" s="84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74"/>
      <c r="AH24" s="74"/>
    </row>
    <row r="25" spans="1:34" ht="15.75" customHeight="1">
      <c r="A25" s="241" t="s">
        <v>613</v>
      </c>
      <c r="B25" s="85" t="s">
        <v>614</v>
      </c>
      <c r="C25" s="242">
        <v>5475</v>
      </c>
      <c r="D25" s="242">
        <v>5653.2</v>
      </c>
      <c r="E25" s="242">
        <v>6134.8</v>
      </c>
      <c r="F25" s="242">
        <v>6134.8</v>
      </c>
      <c r="G25" s="242">
        <v>6134.8</v>
      </c>
      <c r="H25" s="242">
        <v>6134.8</v>
      </c>
      <c r="I25" s="242">
        <v>533.79999999999995</v>
      </c>
      <c r="J25" s="242">
        <v>668</v>
      </c>
      <c r="K25" s="242">
        <v>861.3</v>
      </c>
      <c r="L25" s="242">
        <v>861.3</v>
      </c>
      <c r="M25" s="242">
        <v>861.3</v>
      </c>
      <c r="N25" s="242">
        <v>861.3</v>
      </c>
      <c r="O25" s="243">
        <v>959</v>
      </c>
      <c r="P25" s="243">
        <v>802</v>
      </c>
      <c r="Q25" s="243">
        <v>885</v>
      </c>
      <c r="R25" s="243">
        <v>885</v>
      </c>
      <c r="S25" s="243">
        <v>885</v>
      </c>
      <c r="T25" s="243">
        <v>885</v>
      </c>
      <c r="U25" s="244">
        <f>AA25/O25/12*1000*1000</f>
        <v>97573.861661452916</v>
      </c>
      <c r="V25" s="244">
        <f t="shared" ref="V25:Z26" si="0">AB25/P25/12*1000*1000</f>
        <v>147494.80465502909</v>
      </c>
      <c r="W25" s="244">
        <f t="shared" si="0"/>
        <v>144342.84369114877</v>
      </c>
      <c r="X25" s="244">
        <f t="shared" si="0"/>
        <v>151559.98116760829</v>
      </c>
      <c r="Y25" s="244">
        <f t="shared" si="0"/>
        <v>159137.94726930323</v>
      </c>
      <c r="Z25" s="244">
        <f t="shared" si="0"/>
        <v>167094.9152542373</v>
      </c>
      <c r="AA25" s="242">
        <v>1122.8800000000001</v>
      </c>
      <c r="AB25" s="242">
        <v>1419.49</v>
      </c>
      <c r="AC25" s="242">
        <v>1532.921</v>
      </c>
      <c r="AD25" s="242">
        <v>1609.567</v>
      </c>
      <c r="AE25" s="242">
        <v>1690.0450000000001</v>
      </c>
      <c r="AF25" s="242">
        <v>1774.548</v>
      </c>
      <c r="AG25" s="74"/>
      <c r="AH25" s="74"/>
    </row>
    <row r="26" spans="1:34" ht="15.75" customHeight="1">
      <c r="A26" s="241" t="s">
        <v>615</v>
      </c>
      <c r="B26" s="85" t="s">
        <v>614</v>
      </c>
      <c r="C26" s="83">
        <v>4370.5450000000001</v>
      </c>
      <c r="D26" s="83">
        <v>2573.7779999999998</v>
      </c>
      <c r="E26" s="242">
        <v>1540</v>
      </c>
      <c r="F26" s="242">
        <v>2100</v>
      </c>
      <c r="G26" s="242">
        <v>1950</v>
      </c>
      <c r="H26" s="242">
        <v>1800</v>
      </c>
      <c r="I26" s="242">
        <v>861.56399999999996</v>
      </c>
      <c r="J26" s="242">
        <v>508.25200000000001</v>
      </c>
      <c r="K26" s="242">
        <v>168.00399999999999</v>
      </c>
      <c r="L26" s="242">
        <v>153.52799999999999</v>
      </c>
      <c r="M26" s="242">
        <v>105.99</v>
      </c>
      <c r="N26" s="242">
        <v>50.298999999999999</v>
      </c>
      <c r="O26" s="245">
        <v>289.89999999999998</v>
      </c>
      <c r="P26" s="245">
        <v>268.5</v>
      </c>
      <c r="Q26" s="245">
        <v>250</v>
      </c>
      <c r="R26" s="245">
        <v>270</v>
      </c>
      <c r="S26" s="245">
        <v>265</v>
      </c>
      <c r="T26" s="246">
        <v>260</v>
      </c>
      <c r="U26" s="244">
        <f>AA26/O26/12*1000*1000</f>
        <v>196227.72220305851</v>
      </c>
      <c r="V26" s="244">
        <f t="shared" si="0"/>
        <v>174933.89199255119</v>
      </c>
      <c r="W26" s="244">
        <f t="shared" si="0"/>
        <v>174927.33333333337</v>
      </c>
      <c r="X26" s="244">
        <f t="shared" si="0"/>
        <v>174927.46913580247</v>
      </c>
      <c r="Y26" s="244">
        <f t="shared" si="0"/>
        <v>174927.35849056602</v>
      </c>
      <c r="Z26" s="244">
        <f t="shared" si="0"/>
        <v>174927.24358974362</v>
      </c>
      <c r="AA26" s="242">
        <v>682.63699999999994</v>
      </c>
      <c r="AB26" s="242">
        <v>563.63699999999994</v>
      </c>
      <c r="AC26" s="242">
        <v>524.78200000000004</v>
      </c>
      <c r="AD26" s="242">
        <v>566.76499999999999</v>
      </c>
      <c r="AE26" s="242">
        <v>556.26900000000001</v>
      </c>
      <c r="AF26" s="242">
        <v>545.77300000000002</v>
      </c>
      <c r="AG26" s="74"/>
      <c r="AH26" s="74"/>
    </row>
    <row r="27" spans="1:34" ht="20.25" customHeight="1">
      <c r="A27" s="241" t="s">
        <v>616</v>
      </c>
      <c r="B27" s="85" t="s">
        <v>614</v>
      </c>
      <c r="C27" s="247">
        <v>15867.8</v>
      </c>
      <c r="D27" s="247">
        <v>15541</v>
      </c>
      <c r="E27" s="247">
        <v>13438.1</v>
      </c>
      <c r="F27" s="247">
        <v>13279</v>
      </c>
      <c r="G27" s="247">
        <v>14662</v>
      </c>
      <c r="H27" s="247">
        <v>15859.6</v>
      </c>
      <c r="I27" s="242">
        <v>2743.6</v>
      </c>
      <c r="J27" s="242">
        <v>2019.6</v>
      </c>
      <c r="K27" s="242">
        <v>-1966.8</v>
      </c>
      <c r="L27" s="242">
        <v>757.5</v>
      </c>
      <c r="M27" s="242">
        <v>911.4</v>
      </c>
      <c r="N27" s="242">
        <v>713.3</v>
      </c>
      <c r="O27" s="84">
        <v>335</v>
      </c>
      <c r="P27" s="84">
        <v>312</v>
      </c>
      <c r="Q27" s="84">
        <v>320</v>
      </c>
      <c r="R27" s="84">
        <v>320</v>
      </c>
      <c r="S27" s="84">
        <v>320</v>
      </c>
      <c r="T27" s="84">
        <v>320</v>
      </c>
      <c r="U27" s="244">
        <f>AA27/O27/12*1000*1000</f>
        <v>137562.18905472636</v>
      </c>
      <c r="V27" s="244">
        <f t="shared" ref="V27" si="1">AB27/P27/12*1000*1000</f>
        <v>156730.76923076919</v>
      </c>
      <c r="W27" s="244">
        <f t="shared" ref="W27" si="2">AC27/Q27/12*1000*1000</f>
        <v>156067.70833333331</v>
      </c>
      <c r="X27" s="244">
        <f t="shared" ref="X27" si="3">AD27/R27/12*1000*1000</f>
        <v>165520.83333333334</v>
      </c>
      <c r="Y27" s="244">
        <f t="shared" ref="Y27" si="4">AE27/S27/12*1000*1000</f>
        <v>173776.04166666663</v>
      </c>
      <c r="Z27" s="244">
        <f t="shared" ref="Z27" si="5">AF27/T27/12*1000*1000</f>
        <v>182473.95833333334</v>
      </c>
      <c r="AA27" s="242">
        <v>553</v>
      </c>
      <c r="AB27" s="242">
        <v>586.79999999999995</v>
      </c>
      <c r="AC27" s="242">
        <v>599.29999999999995</v>
      </c>
      <c r="AD27" s="242">
        <v>635.6</v>
      </c>
      <c r="AE27" s="242">
        <v>667.3</v>
      </c>
      <c r="AF27" s="242">
        <v>700.7</v>
      </c>
      <c r="AG27" s="74"/>
      <c r="AH27" s="74"/>
    </row>
    <row r="28" spans="1:34" ht="15.75" customHeight="1">
      <c r="A28" s="241" t="s">
        <v>617</v>
      </c>
      <c r="B28" s="85" t="s">
        <v>614</v>
      </c>
      <c r="C28" s="247">
        <v>12949.1</v>
      </c>
      <c r="D28" s="247">
        <v>19559.099999999999</v>
      </c>
      <c r="E28" s="247">
        <v>19808.5</v>
      </c>
      <c r="F28" s="247">
        <v>18177.900000000001</v>
      </c>
      <c r="G28" s="247">
        <v>17195.400000000001</v>
      </c>
      <c r="H28" s="247">
        <v>18297.5</v>
      </c>
      <c r="I28" s="247">
        <v>-2335.6</v>
      </c>
      <c r="J28" s="247">
        <v>2176.6</v>
      </c>
      <c r="K28" s="247">
        <v>-245.9</v>
      </c>
      <c r="L28" s="247">
        <v>1946.6</v>
      </c>
      <c r="M28" s="247">
        <v>1756.7</v>
      </c>
      <c r="N28" s="247">
        <v>1782.6</v>
      </c>
      <c r="O28" s="84">
        <v>2157</v>
      </c>
      <c r="P28" s="84">
        <v>1901</v>
      </c>
      <c r="Q28" s="84">
        <v>1966</v>
      </c>
      <c r="R28" s="84">
        <v>815</v>
      </c>
      <c r="S28" s="84">
        <v>815</v>
      </c>
      <c r="T28" s="83">
        <v>815</v>
      </c>
      <c r="U28" s="244">
        <f>AA28/O28/12*1000*1000</f>
        <v>120723.22670375524</v>
      </c>
      <c r="V28" s="244">
        <f t="shared" ref="V28" si="6">AB28/P28/12*1000*1000</f>
        <v>172628.44117131334</v>
      </c>
      <c r="W28" s="244">
        <f t="shared" ref="W28" si="7">AC28/Q28/12*1000*1000</f>
        <v>182400.81383519835</v>
      </c>
      <c r="X28" s="244">
        <f t="shared" ref="X28" si="8">AD28/R28/12*1000*1000</f>
        <v>193435.58282208588</v>
      </c>
      <c r="Y28" s="244">
        <f t="shared" ref="Y28" si="9">AE28/S28/12*1000*1000</f>
        <v>203108.38445807775</v>
      </c>
      <c r="Z28" s="244">
        <f t="shared" ref="Z28" si="10">AF28/T28/12*1000*1000</f>
        <v>213261.75869120652</v>
      </c>
      <c r="AA28" s="242">
        <v>3124.8</v>
      </c>
      <c r="AB28" s="242">
        <v>3938</v>
      </c>
      <c r="AC28" s="242">
        <v>4303.2</v>
      </c>
      <c r="AD28" s="242">
        <v>1891.8</v>
      </c>
      <c r="AE28" s="242">
        <v>1986.4</v>
      </c>
      <c r="AF28" s="242">
        <v>2085.6999999999998</v>
      </c>
      <c r="AG28" s="74"/>
      <c r="AH28" s="74"/>
    </row>
    <row r="29" spans="1:34" ht="15.75" customHeight="1">
      <c r="A29" s="241"/>
      <c r="B29" s="85"/>
      <c r="C29" s="242"/>
      <c r="D29" s="242"/>
      <c r="E29" s="242"/>
      <c r="F29" s="242"/>
      <c r="G29" s="242"/>
      <c r="H29" s="242"/>
      <c r="I29" s="242"/>
      <c r="J29" s="242"/>
      <c r="K29" s="242"/>
      <c r="L29" s="242"/>
      <c r="M29" s="242"/>
      <c r="N29" s="242"/>
      <c r="O29" s="84"/>
      <c r="P29" s="84"/>
      <c r="Q29" s="84"/>
      <c r="R29" s="84"/>
      <c r="S29" s="84"/>
      <c r="T29" s="83"/>
      <c r="U29" s="83"/>
      <c r="V29" s="83"/>
      <c r="W29" s="83"/>
      <c r="X29" s="83"/>
      <c r="Y29" s="83"/>
      <c r="Z29" s="83"/>
      <c r="AA29" s="242"/>
      <c r="AB29" s="242"/>
      <c r="AC29" s="242"/>
      <c r="AD29" s="242"/>
      <c r="AE29" s="242"/>
      <c r="AF29" s="242"/>
      <c r="AG29" s="74"/>
      <c r="AH29" s="74"/>
    </row>
    <row r="30" spans="1:34" ht="15.75" customHeight="1">
      <c r="A30" s="241"/>
      <c r="B30" s="85"/>
      <c r="C30" s="242"/>
      <c r="D30" s="242"/>
      <c r="E30" s="242"/>
      <c r="F30" s="242"/>
      <c r="G30" s="242"/>
      <c r="H30" s="242"/>
      <c r="I30" s="242"/>
      <c r="J30" s="242"/>
      <c r="K30" s="242"/>
      <c r="L30" s="242"/>
      <c r="M30" s="242"/>
      <c r="N30" s="242"/>
      <c r="O30" s="84"/>
      <c r="P30" s="84"/>
      <c r="Q30" s="84"/>
      <c r="R30" s="84"/>
      <c r="S30" s="84"/>
      <c r="T30" s="83"/>
      <c r="U30" s="83"/>
      <c r="V30" s="83"/>
      <c r="W30" s="83"/>
      <c r="X30" s="83"/>
      <c r="Y30" s="83"/>
      <c r="Z30" s="83"/>
      <c r="AA30" s="242"/>
      <c r="AB30" s="242"/>
      <c r="AC30" s="242"/>
      <c r="AD30" s="242"/>
      <c r="AE30" s="242"/>
      <c r="AF30" s="242"/>
      <c r="AG30" s="74"/>
      <c r="AH30" s="74"/>
    </row>
    <row r="31" spans="1:34">
      <c r="A31" s="241"/>
      <c r="B31" s="85"/>
      <c r="C31" s="242"/>
      <c r="D31" s="242"/>
      <c r="E31" s="242"/>
      <c r="F31" s="242"/>
      <c r="G31" s="242"/>
      <c r="H31" s="242"/>
      <c r="I31" s="242"/>
      <c r="J31" s="242"/>
      <c r="K31" s="242"/>
      <c r="L31" s="242"/>
      <c r="M31" s="242"/>
      <c r="N31" s="242"/>
      <c r="O31" s="84"/>
      <c r="P31" s="84"/>
      <c r="Q31" s="84"/>
      <c r="R31" s="84"/>
      <c r="S31" s="84"/>
      <c r="T31" s="83"/>
      <c r="U31" s="83"/>
      <c r="V31" s="83"/>
      <c r="W31" s="83"/>
      <c r="X31" s="83"/>
      <c r="Y31" s="83"/>
      <c r="Z31" s="83"/>
      <c r="AA31" s="242"/>
      <c r="AB31" s="242"/>
      <c r="AC31" s="242"/>
      <c r="AD31" s="242"/>
      <c r="AE31" s="242"/>
      <c r="AF31" s="242"/>
      <c r="AG31" s="74"/>
      <c r="AH31" s="74"/>
    </row>
    <row r="32" spans="1:34">
      <c r="A32" s="241"/>
      <c r="B32" s="85"/>
      <c r="C32" s="242"/>
      <c r="D32" s="242"/>
      <c r="E32" s="242"/>
      <c r="F32" s="242"/>
      <c r="G32" s="242"/>
      <c r="H32" s="242"/>
      <c r="I32" s="242"/>
      <c r="J32" s="242"/>
      <c r="K32" s="242"/>
      <c r="L32" s="242"/>
      <c r="M32" s="242"/>
      <c r="N32" s="242"/>
      <c r="O32" s="84"/>
      <c r="P32" s="84"/>
      <c r="Q32" s="84"/>
      <c r="R32" s="84"/>
      <c r="S32" s="84"/>
      <c r="T32" s="83"/>
      <c r="U32" s="83"/>
      <c r="V32" s="83"/>
      <c r="W32" s="83"/>
      <c r="X32" s="83"/>
      <c r="Y32" s="83"/>
      <c r="Z32" s="83"/>
      <c r="AA32" s="242"/>
      <c r="AB32" s="242"/>
      <c r="AC32" s="242"/>
      <c r="AD32" s="242"/>
      <c r="AE32" s="242"/>
      <c r="AF32" s="242"/>
      <c r="AG32" s="74"/>
      <c r="AH32" s="74"/>
    </row>
    <row r="33" spans="1:34" ht="33.75" customHeight="1">
      <c r="A33" s="92" t="s">
        <v>211</v>
      </c>
      <c r="B33" s="89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4"/>
      <c r="P33" s="84"/>
      <c r="Q33" s="84"/>
      <c r="R33" s="84"/>
      <c r="S33" s="84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74"/>
      <c r="AH33" s="74"/>
    </row>
    <row r="34" spans="1:34" ht="15.75" customHeight="1">
      <c r="A34" s="85" t="s">
        <v>206</v>
      </c>
      <c r="B34" s="85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4"/>
      <c r="P34" s="84"/>
      <c r="Q34" s="84"/>
      <c r="R34" s="84"/>
      <c r="S34" s="84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74"/>
      <c r="AH34" s="74"/>
    </row>
    <row r="35" spans="1:34">
      <c r="A35" s="86"/>
      <c r="B35" s="85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4"/>
      <c r="P35" s="84"/>
      <c r="Q35" s="84"/>
      <c r="R35" s="84"/>
      <c r="S35" s="84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74"/>
      <c r="AH35" s="74"/>
    </row>
    <row r="36" spans="1:34">
      <c r="A36" s="21"/>
      <c r="B36" s="85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4"/>
      <c r="P36" s="84"/>
      <c r="Q36" s="84"/>
      <c r="R36" s="84"/>
      <c r="S36" s="84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74"/>
      <c r="AH36" s="74"/>
    </row>
    <row r="37" spans="1:34" ht="58.5">
      <c r="A37" s="92" t="s">
        <v>212</v>
      </c>
      <c r="B37" s="89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4"/>
      <c r="P37" s="84"/>
      <c r="Q37" s="84"/>
      <c r="R37" s="84"/>
      <c r="S37" s="84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74"/>
      <c r="AH37" s="74"/>
    </row>
    <row r="38" spans="1:34" ht="15.75" customHeight="1">
      <c r="A38" s="85" t="s">
        <v>206</v>
      </c>
      <c r="B38" s="85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4"/>
      <c r="P38" s="84"/>
      <c r="Q38" s="84"/>
      <c r="R38" s="84"/>
      <c r="S38" s="84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74"/>
      <c r="AH38" s="74"/>
    </row>
    <row r="39" spans="1:34">
      <c r="A39" s="86"/>
      <c r="B39" s="85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4"/>
      <c r="P39" s="84"/>
      <c r="Q39" s="84"/>
      <c r="R39" s="84"/>
      <c r="S39" s="84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74"/>
      <c r="AH39" s="74"/>
    </row>
    <row r="40" spans="1:34">
      <c r="A40" s="21"/>
      <c r="B40" s="85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4"/>
      <c r="P40" s="84"/>
      <c r="Q40" s="84"/>
      <c r="R40" s="84"/>
      <c r="S40" s="84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74"/>
      <c r="AH40" s="74"/>
    </row>
    <row r="41" spans="1:34" ht="37.5">
      <c r="A41" s="25" t="s">
        <v>213</v>
      </c>
      <c r="B41" s="89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4"/>
      <c r="P41" s="84"/>
      <c r="Q41" s="84"/>
      <c r="R41" s="84"/>
      <c r="S41" s="84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74"/>
      <c r="AH41" s="74"/>
    </row>
    <row r="42" spans="1:34" ht="15.75" customHeight="1">
      <c r="A42" s="85" t="s">
        <v>33</v>
      </c>
      <c r="B42" s="85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4"/>
      <c r="P42" s="84"/>
      <c r="Q42" s="84"/>
      <c r="R42" s="84"/>
      <c r="S42" s="84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74"/>
      <c r="AH42" s="74"/>
    </row>
    <row r="43" spans="1:34" ht="39">
      <c r="A43" s="81" t="s">
        <v>214</v>
      </c>
      <c r="B43" s="85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4"/>
      <c r="P43" s="84"/>
      <c r="Q43" s="84"/>
      <c r="R43" s="84"/>
      <c r="S43" s="84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74"/>
      <c r="AH43" s="74"/>
    </row>
    <row r="44" spans="1:34">
      <c r="A44" s="85" t="s">
        <v>206</v>
      </c>
      <c r="B44" s="85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4"/>
      <c r="P44" s="84"/>
      <c r="Q44" s="84"/>
      <c r="R44" s="84"/>
      <c r="S44" s="84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74"/>
      <c r="AH44" s="74"/>
    </row>
    <row r="45" spans="1:34" ht="22.5" customHeight="1">
      <c r="A45" s="90"/>
      <c r="B45" s="89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4"/>
      <c r="P45" s="84"/>
      <c r="Q45" s="84"/>
      <c r="R45" s="84"/>
      <c r="S45" s="84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74"/>
      <c r="AH45" s="74"/>
    </row>
    <row r="46" spans="1:34" ht="15.75" customHeight="1">
      <c r="A46" s="91"/>
      <c r="B46" s="85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4"/>
      <c r="P46" s="84"/>
      <c r="Q46" s="84"/>
      <c r="R46" s="84"/>
      <c r="S46" s="84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74"/>
      <c r="AH46" s="74"/>
    </row>
    <row r="47" spans="1:34" ht="39">
      <c r="A47" s="81" t="s">
        <v>215</v>
      </c>
      <c r="B47" s="85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4"/>
      <c r="P47" s="84"/>
      <c r="Q47" s="84"/>
      <c r="R47" s="84"/>
      <c r="S47" s="84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74"/>
      <c r="AH47" s="74"/>
    </row>
    <row r="48" spans="1:34">
      <c r="A48" s="85" t="s">
        <v>206</v>
      </c>
      <c r="B48" s="85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4"/>
      <c r="P48" s="84"/>
      <c r="Q48" s="84"/>
      <c r="R48" s="84"/>
      <c r="S48" s="84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74"/>
      <c r="AH48" s="74"/>
    </row>
    <row r="49" spans="1:34" ht="14.25" customHeight="1">
      <c r="A49" s="90"/>
      <c r="B49" s="89"/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85"/>
      <c r="P49" s="85"/>
      <c r="Q49" s="85"/>
      <c r="R49" s="85"/>
      <c r="S49" s="85"/>
      <c r="T49" s="95"/>
      <c r="U49" s="95"/>
      <c r="V49" s="95"/>
      <c r="W49" s="95"/>
      <c r="X49" s="95"/>
      <c r="Y49" s="95"/>
      <c r="Z49" s="95"/>
      <c r="AA49" s="95"/>
      <c r="AB49" s="95"/>
      <c r="AC49" s="95"/>
      <c r="AD49" s="95"/>
      <c r="AE49" s="95"/>
      <c r="AF49" s="95"/>
      <c r="AG49" s="96"/>
      <c r="AH49" s="96"/>
    </row>
    <row r="50" spans="1:34" ht="15.75" customHeight="1">
      <c r="A50" s="91"/>
      <c r="B50" s="85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4"/>
      <c r="P50" s="84"/>
      <c r="Q50" s="84"/>
      <c r="R50" s="84"/>
      <c r="S50" s="84"/>
      <c r="T50" s="83"/>
      <c r="U50" s="83"/>
      <c r="V50" s="83"/>
      <c r="W50" s="83"/>
      <c r="X50" s="83"/>
      <c r="Y50" s="83"/>
      <c r="Z50" s="83"/>
      <c r="AA50" s="95"/>
      <c r="AB50" s="95"/>
      <c r="AC50" s="95"/>
      <c r="AD50" s="95"/>
      <c r="AE50" s="95"/>
      <c r="AF50" s="95"/>
      <c r="AG50" s="96"/>
      <c r="AH50" s="96"/>
    </row>
    <row r="51" spans="1:34" ht="58.5">
      <c r="A51" s="81" t="s">
        <v>216</v>
      </c>
      <c r="B51" s="85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4"/>
      <c r="P51" s="84"/>
      <c r="Q51" s="84"/>
      <c r="R51" s="84"/>
      <c r="S51" s="84"/>
      <c r="T51" s="83"/>
      <c r="U51" s="83"/>
      <c r="V51" s="83"/>
      <c r="W51" s="83"/>
      <c r="X51" s="83"/>
      <c r="Y51" s="83"/>
      <c r="Z51" s="83"/>
      <c r="AA51" s="95"/>
      <c r="AB51" s="95"/>
      <c r="AC51" s="95"/>
      <c r="AD51" s="95"/>
      <c r="AE51" s="95"/>
      <c r="AF51" s="95"/>
      <c r="AG51" s="96"/>
      <c r="AH51" s="96"/>
    </row>
    <row r="52" spans="1:34">
      <c r="A52" s="85" t="s">
        <v>206</v>
      </c>
      <c r="B52" s="85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4"/>
      <c r="P52" s="84"/>
      <c r="Q52" s="84"/>
      <c r="R52" s="84"/>
      <c r="S52" s="84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74"/>
      <c r="AH52" s="74"/>
    </row>
    <row r="53" spans="1:34" ht="14.25" customHeight="1">
      <c r="A53" s="90"/>
      <c r="B53" s="89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4"/>
      <c r="P53" s="84"/>
      <c r="Q53" s="84"/>
      <c r="R53" s="84"/>
      <c r="S53" s="84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74"/>
      <c r="AH53" s="74"/>
    </row>
    <row r="54" spans="1:34" ht="15.75" customHeight="1">
      <c r="A54" s="91"/>
      <c r="B54" s="85"/>
      <c r="C54" s="83"/>
      <c r="D54" s="83"/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84"/>
      <c r="P54" s="84"/>
      <c r="Q54" s="84"/>
      <c r="R54" s="84"/>
      <c r="S54" s="84"/>
      <c r="T54" s="83"/>
      <c r="U54" s="83"/>
      <c r="V54" s="83"/>
      <c r="W54" s="83"/>
      <c r="X54" s="83"/>
      <c r="Y54" s="83"/>
      <c r="Z54" s="83"/>
      <c r="AA54" s="83"/>
      <c r="AB54" s="83"/>
      <c r="AC54" s="83"/>
      <c r="AD54" s="83"/>
      <c r="AE54" s="83"/>
      <c r="AF54" s="83"/>
      <c r="AG54" s="74"/>
      <c r="AH54" s="74"/>
    </row>
    <row r="55" spans="1:34" ht="39">
      <c r="A55" s="81" t="s">
        <v>217</v>
      </c>
      <c r="B55" s="85"/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4"/>
      <c r="P55" s="84"/>
      <c r="Q55" s="84"/>
      <c r="R55" s="84"/>
      <c r="S55" s="84"/>
      <c r="T55" s="83"/>
      <c r="U55" s="83"/>
      <c r="V55" s="83"/>
      <c r="W55" s="83"/>
      <c r="X55" s="83"/>
      <c r="Y55" s="83"/>
      <c r="Z55" s="83"/>
      <c r="AA55" s="83"/>
      <c r="AB55" s="83"/>
      <c r="AC55" s="83"/>
      <c r="AD55" s="83"/>
      <c r="AE55" s="83"/>
      <c r="AF55" s="83"/>
      <c r="AG55" s="74"/>
      <c r="AH55" s="74"/>
    </row>
    <row r="56" spans="1:34">
      <c r="A56" s="85" t="s">
        <v>206</v>
      </c>
      <c r="B56" s="85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4"/>
      <c r="P56" s="84"/>
      <c r="Q56" s="84"/>
      <c r="R56" s="84"/>
      <c r="S56" s="84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74"/>
      <c r="AH56" s="74"/>
    </row>
    <row r="57" spans="1:34" ht="24" customHeight="1">
      <c r="A57" s="90"/>
      <c r="B57" s="89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4"/>
      <c r="P57" s="84"/>
      <c r="Q57" s="84"/>
      <c r="R57" s="84"/>
      <c r="S57" s="84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74"/>
      <c r="AH57" s="74"/>
    </row>
    <row r="58" spans="1:34" ht="15.75" customHeight="1">
      <c r="A58" s="91"/>
      <c r="B58" s="85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4"/>
      <c r="P58" s="84"/>
      <c r="Q58" s="84"/>
      <c r="R58" s="84"/>
      <c r="S58" s="84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74"/>
      <c r="AH58" s="74"/>
    </row>
    <row r="59" spans="1:34" ht="78">
      <c r="A59" s="81" t="s">
        <v>218</v>
      </c>
      <c r="B59" s="85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4"/>
      <c r="P59" s="84"/>
      <c r="Q59" s="84"/>
      <c r="R59" s="84"/>
      <c r="S59" s="84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74"/>
      <c r="AH59" s="74"/>
    </row>
    <row r="60" spans="1:34">
      <c r="A60" s="85" t="s">
        <v>206</v>
      </c>
      <c r="B60" s="85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4"/>
      <c r="P60" s="84"/>
      <c r="Q60" s="84"/>
      <c r="R60" s="84"/>
      <c r="S60" s="84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74"/>
      <c r="AH60" s="74"/>
    </row>
    <row r="61" spans="1:34" ht="15" customHeight="1">
      <c r="A61" s="90"/>
      <c r="B61" s="89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4"/>
      <c r="P61" s="84"/>
      <c r="Q61" s="84"/>
      <c r="R61" s="84"/>
      <c r="S61" s="84"/>
      <c r="T61" s="83"/>
      <c r="U61" s="83"/>
      <c r="V61" s="83"/>
      <c r="W61" s="83"/>
      <c r="X61" s="83"/>
      <c r="Y61" s="83"/>
      <c r="Z61" s="83"/>
      <c r="AA61" s="83"/>
      <c r="AB61" s="83"/>
      <c r="AC61" s="83"/>
      <c r="AD61" s="83"/>
      <c r="AE61" s="83"/>
      <c r="AF61" s="83"/>
      <c r="AG61" s="74"/>
      <c r="AH61" s="74"/>
    </row>
    <row r="62" spans="1:34" ht="15.75" customHeight="1">
      <c r="A62" s="91"/>
      <c r="B62" s="85"/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84"/>
      <c r="P62" s="84"/>
      <c r="Q62" s="84"/>
      <c r="R62" s="84"/>
      <c r="S62" s="84"/>
      <c r="T62" s="83"/>
      <c r="U62" s="83"/>
      <c r="V62" s="83"/>
      <c r="W62" s="83"/>
      <c r="X62" s="83"/>
      <c r="Y62" s="83"/>
      <c r="Z62" s="83"/>
      <c r="AA62" s="83"/>
      <c r="AB62" s="83"/>
      <c r="AC62" s="83"/>
      <c r="AD62" s="83"/>
      <c r="AE62" s="83"/>
      <c r="AF62" s="83"/>
      <c r="AG62" s="74"/>
      <c r="AH62" s="74"/>
    </row>
    <row r="63" spans="1:34" ht="34.5" customHeight="1">
      <c r="A63" s="81" t="s">
        <v>219</v>
      </c>
      <c r="B63" s="85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4"/>
      <c r="P63" s="84"/>
      <c r="Q63" s="84"/>
      <c r="R63" s="84"/>
      <c r="S63" s="84"/>
      <c r="T63" s="83"/>
      <c r="U63" s="83"/>
      <c r="V63" s="83"/>
      <c r="W63" s="83"/>
      <c r="X63" s="83"/>
      <c r="Y63" s="83"/>
      <c r="Z63" s="83"/>
      <c r="AA63" s="83"/>
      <c r="AB63" s="83"/>
      <c r="AC63" s="83"/>
      <c r="AD63" s="83"/>
      <c r="AE63" s="83"/>
      <c r="AF63" s="83"/>
      <c r="AG63" s="74"/>
      <c r="AH63" s="74"/>
    </row>
    <row r="64" spans="1:34">
      <c r="A64" s="85" t="s">
        <v>206</v>
      </c>
      <c r="B64" s="85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4"/>
      <c r="P64" s="84"/>
      <c r="Q64" s="84"/>
      <c r="R64" s="84"/>
      <c r="S64" s="84"/>
      <c r="T64" s="83"/>
      <c r="U64" s="83"/>
      <c r="V64" s="83"/>
      <c r="W64" s="83"/>
      <c r="X64" s="83"/>
      <c r="Y64" s="83"/>
      <c r="Z64" s="83"/>
      <c r="AA64" s="83"/>
      <c r="AB64" s="83"/>
      <c r="AC64" s="83"/>
      <c r="AD64" s="83"/>
      <c r="AE64" s="83"/>
      <c r="AF64" s="83"/>
      <c r="AG64" s="74"/>
      <c r="AH64" s="74"/>
    </row>
    <row r="65" spans="1:34">
      <c r="A65" s="90"/>
      <c r="B65" s="89"/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4"/>
      <c r="P65" s="84"/>
      <c r="Q65" s="84"/>
      <c r="R65" s="84"/>
      <c r="S65" s="84"/>
      <c r="T65" s="83"/>
      <c r="U65" s="83"/>
      <c r="V65" s="83"/>
      <c r="W65" s="83"/>
      <c r="X65" s="83"/>
      <c r="Y65" s="83"/>
      <c r="Z65" s="83"/>
      <c r="AA65" s="83"/>
      <c r="AB65" s="83"/>
      <c r="AC65" s="83"/>
      <c r="AD65" s="83"/>
      <c r="AE65" s="83"/>
      <c r="AF65" s="83"/>
      <c r="AG65" s="74"/>
      <c r="AH65" s="74"/>
    </row>
    <row r="66" spans="1:34" ht="15.75" customHeight="1">
      <c r="A66" s="91"/>
      <c r="B66" s="85"/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4"/>
      <c r="P66" s="84"/>
      <c r="Q66" s="84"/>
      <c r="R66" s="84"/>
      <c r="S66" s="84"/>
      <c r="T66" s="83"/>
      <c r="U66" s="83"/>
      <c r="V66" s="83"/>
      <c r="W66" s="83"/>
      <c r="X66" s="83"/>
      <c r="Y66" s="83"/>
      <c r="Z66" s="83"/>
      <c r="AA66" s="83"/>
      <c r="AB66" s="83"/>
      <c r="AC66" s="83"/>
      <c r="AD66" s="83"/>
      <c r="AE66" s="83"/>
      <c r="AF66" s="83"/>
      <c r="AG66" s="74"/>
      <c r="AH66" s="74"/>
    </row>
    <row r="67" spans="1:34" ht="78">
      <c r="A67" s="81" t="s">
        <v>220</v>
      </c>
      <c r="B67" s="85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4"/>
      <c r="P67" s="84"/>
      <c r="Q67" s="84"/>
      <c r="R67" s="84"/>
      <c r="S67" s="84"/>
      <c r="T67" s="83"/>
      <c r="U67" s="83"/>
      <c r="V67" s="83"/>
      <c r="W67" s="83"/>
      <c r="X67" s="83"/>
      <c r="Y67" s="83"/>
      <c r="Z67" s="83"/>
      <c r="AA67" s="83"/>
      <c r="AB67" s="83"/>
      <c r="AC67" s="83"/>
      <c r="AD67" s="83"/>
      <c r="AE67" s="83"/>
      <c r="AF67" s="83"/>
      <c r="AG67" s="74"/>
      <c r="AH67" s="74"/>
    </row>
    <row r="68" spans="1:34">
      <c r="A68" s="85" t="s">
        <v>206</v>
      </c>
      <c r="B68" s="85"/>
      <c r="C68" s="83"/>
      <c r="D68" s="83"/>
      <c r="E68" s="83"/>
      <c r="F68" s="83"/>
      <c r="G68" s="83"/>
      <c r="H68" s="83"/>
      <c r="I68" s="83"/>
      <c r="J68" s="83"/>
      <c r="K68" s="83"/>
      <c r="L68" s="83"/>
      <c r="M68" s="83"/>
      <c r="N68" s="83"/>
      <c r="O68" s="84"/>
      <c r="P68" s="84"/>
      <c r="Q68" s="84"/>
      <c r="R68" s="84"/>
      <c r="S68" s="84"/>
      <c r="T68" s="83"/>
      <c r="U68" s="83"/>
      <c r="V68" s="83"/>
      <c r="W68" s="83"/>
      <c r="X68" s="83"/>
      <c r="Y68" s="83"/>
      <c r="Z68" s="83"/>
      <c r="AA68" s="83"/>
      <c r="AB68" s="83"/>
      <c r="AC68" s="83"/>
      <c r="AD68" s="83"/>
      <c r="AE68" s="83"/>
      <c r="AF68" s="83"/>
      <c r="AG68" s="74"/>
      <c r="AH68" s="74"/>
    </row>
    <row r="69" spans="1:34">
      <c r="A69" s="25"/>
      <c r="B69" s="82"/>
      <c r="C69" s="83"/>
      <c r="D69" s="83"/>
      <c r="E69" s="83"/>
      <c r="F69" s="83"/>
      <c r="G69" s="83"/>
      <c r="H69" s="83"/>
      <c r="I69" s="83"/>
      <c r="J69" s="83"/>
      <c r="K69" s="83"/>
      <c r="L69" s="83"/>
      <c r="M69" s="83"/>
      <c r="N69" s="83"/>
      <c r="O69" s="84"/>
      <c r="P69" s="84"/>
      <c r="Q69" s="84"/>
      <c r="R69" s="84"/>
      <c r="S69" s="84"/>
      <c r="T69" s="83"/>
      <c r="U69" s="83"/>
      <c r="V69" s="83"/>
      <c r="W69" s="83"/>
      <c r="X69" s="83"/>
      <c r="Y69" s="83"/>
      <c r="Z69" s="83"/>
      <c r="AA69" s="83"/>
      <c r="AB69" s="83"/>
      <c r="AC69" s="83"/>
      <c r="AD69" s="83"/>
      <c r="AE69" s="83"/>
      <c r="AF69" s="83"/>
      <c r="AG69" s="74"/>
      <c r="AH69" s="74"/>
    </row>
    <row r="70" spans="1:34" ht="15.75" customHeight="1">
      <c r="A70" s="97"/>
      <c r="B70" s="98"/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4"/>
      <c r="P70" s="84"/>
      <c r="Q70" s="84"/>
      <c r="R70" s="84"/>
      <c r="S70" s="84"/>
      <c r="T70" s="83"/>
      <c r="U70" s="83"/>
      <c r="V70" s="83"/>
      <c r="W70" s="83"/>
      <c r="X70" s="83"/>
      <c r="Y70" s="83"/>
      <c r="Z70" s="83"/>
      <c r="AA70" s="83"/>
      <c r="AB70" s="83"/>
      <c r="AC70" s="83"/>
      <c r="AD70" s="83"/>
      <c r="AE70" s="83"/>
      <c r="AF70" s="83"/>
      <c r="AG70" s="74"/>
      <c r="AH70" s="74"/>
    </row>
    <row r="71" spans="1:34" ht="39">
      <c r="A71" s="81" t="s">
        <v>76</v>
      </c>
      <c r="B71" s="85"/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4"/>
      <c r="P71" s="84"/>
      <c r="Q71" s="84"/>
      <c r="R71" s="84"/>
      <c r="S71" s="84"/>
      <c r="T71" s="83"/>
      <c r="U71" s="83"/>
      <c r="V71" s="83"/>
      <c r="W71" s="83"/>
      <c r="X71" s="83"/>
      <c r="Y71" s="83"/>
      <c r="Z71" s="83"/>
      <c r="AA71" s="83"/>
      <c r="AB71" s="83"/>
      <c r="AC71" s="83"/>
      <c r="AD71" s="83"/>
      <c r="AE71" s="83"/>
      <c r="AF71" s="83"/>
      <c r="AG71" s="74"/>
      <c r="AH71" s="74"/>
    </row>
    <row r="72" spans="1:34">
      <c r="A72" s="85" t="s">
        <v>206</v>
      </c>
      <c r="B72" s="85"/>
      <c r="C72" s="83"/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4"/>
      <c r="P72" s="84"/>
      <c r="Q72" s="84"/>
      <c r="R72" s="84"/>
      <c r="S72" s="84"/>
      <c r="T72" s="83"/>
      <c r="U72" s="83"/>
      <c r="V72" s="83"/>
      <c r="W72" s="83"/>
      <c r="X72" s="83"/>
      <c r="Y72" s="83"/>
      <c r="Z72" s="83"/>
      <c r="AA72" s="83"/>
      <c r="AB72" s="83"/>
      <c r="AC72" s="83"/>
      <c r="AD72" s="83"/>
      <c r="AE72" s="83"/>
      <c r="AF72" s="83"/>
      <c r="AG72" s="74"/>
      <c r="AH72" s="74"/>
    </row>
    <row r="73" spans="1:34" ht="15.75" customHeight="1">
      <c r="A73" s="25"/>
      <c r="B73" s="82"/>
      <c r="C73" s="83"/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4"/>
      <c r="P73" s="84"/>
      <c r="Q73" s="84"/>
      <c r="R73" s="84"/>
      <c r="S73" s="84"/>
      <c r="T73" s="83"/>
      <c r="U73" s="83"/>
      <c r="V73" s="83"/>
      <c r="W73" s="83"/>
      <c r="X73" s="83"/>
      <c r="Y73" s="83"/>
      <c r="Z73" s="83"/>
      <c r="AA73" s="83"/>
      <c r="AB73" s="83"/>
      <c r="AC73" s="83"/>
      <c r="AD73" s="83"/>
      <c r="AE73" s="83"/>
      <c r="AF73" s="83"/>
      <c r="AG73" s="74"/>
      <c r="AH73" s="74"/>
    </row>
    <row r="74" spans="1:34" ht="15.75" customHeight="1">
      <c r="A74" s="91"/>
      <c r="B74" s="85"/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4"/>
      <c r="P74" s="84"/>
      <c r="Q74" s="84"/>
      <c r="R74" s="84"/>
      <c r="S74" s="84"/>
      <c r="T74" s="83"/>
      <c r="U74" s="83"/>
      <c r="V74" s="83"/>
      <c r="W74" s="83"/>
      <c r="X74" s="83"/>
      <c r="Y74" s="83"/>
      <c r="Z74" s="83"/>
      <c r="AA74" s="83"/>
      <c r="AB74" s="83"/>
      <c r="AC74" s="83"/>
      <c r="AD74" s="83"/>
      <c r="AE74" s="83"/>
      <c r="AF74" s="83"/>
      <c r="AG74" s="74"/>
      <c r="AH74" s="74"/>
    </row>
    <row r="75" spans="1:34" ht="78">
      <c r="A75" s="81" t="s">
        <v>221</v>
      </c>
      <c r="B75" s="85"/>
      <c r="C75" s="83"/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84"/>
      <c r="P75" s="84"/>
      <c r="Q75" s="84"/>
      <c r="R75" s="84"/>
      <c r="S75" s="84"/>
      <c r="T75" s="83"/>
      <c r="U75" s="83"/>
      <c r="V75" s="83"/>
      <c r="W75" s="83"/>
      <c r="X75" s="83"/>
      <c r="Y75" s="83"/>
      <c r="Z75" s="83"/>
      <c r="AA75" s="83"/>
      <c r="AB75" s="83"/>
      <c r="AC75" s="83"/>
      <c r="AD75" s="83"/>
      <c r="AE75" s="83"/>
      <c r="AF75" s="83"/>
      <c r="AG75" s="74"/>
      <c r="AH75" s="74"/>
    </row>
    <row r="76" spans="1:34">
      <c r="A76" s="85" t="s">
        <v>206</v>
      </c>
      <c r="B76" s="85"/>
      <c r="C76" s="83"/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84"/>
      <c r="P76" s="84"/>
      <c r="Q76" s="84"/>
      <c r="R76" s="84"/>
      <c r="S76" s="84"/>
      <c r="T76" s="83"/>
      <c r="U76" s="83"/>
      <c r="V76" s="83"/>
      <c r="W76" s="83"/>
      <c r="X76" s="83"/>
      <c r="Y76" s="83"/>
      <c r="Z76" s="83"/>
      <c r="AA76" s="83"/>
      <c r="AB76" s="83"/>
      <c r="AC76" s="83"/>
      <c r="AD76" s="83"/>
      <c r="AE76" s="83"/>
      <c r="AF76" s="83"/>
      <c r="AG76" s="74"/>
      <c r="AH76" s="74"/>
    </row>
    <row r="77" spans="1:34" ht="15.75" customHeight="1">
      <c r="A77" s="25"/>
      <c r="B77" s="82"/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4"/>
      <c r="P77" s="84"/>
      <c r="Q77" s="84"/>
      <c r="R77" s="84"/>
      <c r="S77" s="84"/>
      <c r="T77" s="83"/>
      <c r="U77" s="83"/>
      <c r="V77" s="83"/>
      <c r="W77" s="83"/>
      <c r="X77" s="83"/>
      <c r="Y77" s="83"/>
      <c r="Z77" s="83"/>
      <c r="AA77" s="83"/>
      <c r="AB77" s="83"/>
      <c r="AC77" s="83"/>
      <c r="AD77" s="83"/>
      <c r="AE77" s="83"/>
      <c r="AF77" s="83"/>
      <c r="AG77" s="74"/>
      <c r="AH77" s="74"/>
    </row>
    <row r="78" spans="1:34" ht="15.75" customHeight="1">
      <c r="A78" s="91"/>
      <c r="B78" s="85"/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4"/>
      <c r="P78" s="84"/>
      <c r="Q78" s="84"/>
      <c r="R78" s="84"/>
      <c r="S78" s="84"/>
      <c r="T78" s="83"/>
      <c r="U78" s="83"/>
      <c r="V78" s="83"/>
      <c r="W78" s="83"/>
      <c r="X78" s="83"/>
      <c r="Y78" s="83"/>
      <c r="Z78" s="83"/>
      <c r="AA78" s="83"/>
      <c r="AB78" s="83"/>
      <c r="AC78" s="83"/>
      <c r="AD78" s="83"/>
      <c r="AE78" s="83"/>
      <c r="AF78" s="83"/>
      <c r="AG78" s="74"/>
      <c r="AH78" s="74"/>
    </row>
    <row r="79" spans="1:34" ht="97.5">
      <c r="A79" s="81" t="s">
        <v>222</v>
      </c>
      <c r="B79" s="85"/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4"/>
      <c r="P79" s="84"/>
      <c r="Q79" s="84"/>
      <c r="R79" s="84"/>
      <c r="S79" s="84"/>
      <c r="T79" s="83"/>
      <c r="U79" s="83"/>
      <c r="V79" s="83"/>
      <c r="W79" s="83"/>
      <c r="X79" s="83"/>
      <c r="Y79" s="83"/>
      <c r="Z79" s="83"/>
      <c r="AA79" s="83"/>
      <c r="AB79" s="83"/>
      <c r="AC79" s="83"/>
      <c r="AD79" s="83"/>
      <c r="AE79" s="83"/>
      <c r="AF79" s="83"/>
      <c r="AG79" s="74"/>
      <c r="AH79" s="74"/>
    </row>
    <row r="80" spans="1:34">
      <c r="A80" s="85" t="s">
        <v>206</v>
      </c>
      <c r="B80" s="85"/>
      <c r="C80" s="83"/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84"/>
      <c r="P80" s="84"/>
      <c r="Q80" s="84"/>
      <c r="R80" s="84"/>
      <c r="S80" s="84"/>
      <c r="T80" s="83"/>
      <c r="U80" s="83"/>
      <c r="V80" s="83"/>
      <c r="W80" s="83"/>
      <c r="X80" s="83"/>
      <c r="Y80" s="83"/>
      <c r="Z80" s="83"/>
      <c r="AA80" s="83"/>
      <c r="AB80" s="83"/>
      <c r="AC80" s="83"/>
      <c r="AD80" s="83"/>
      <c r="AE80" s="83"/>
      <c r="AF80" s="83"/>
      <c r="AG80" s="74"/>
      <c r="AH80" s="74"/>
    </row>
    <row r="81" spans="1:34" ht="15.75" customHeight="1">
      <c r="A81" s="25"/>
      <c r="B81" s="82"/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4"/>
      <c r="P81" s="84"/>
      <c r="Q81" s="84"/>
      <c r="R81" s="84"/>
      <c r="S81" s="84"/>
      <c r="T81" s="83"/>
      <c r="U81" s="83"/>
      <c r="V81" s="83"/>
      <c r="W81" s="83"/>
      <c r="X81" s="83"/>
      <c r="Y81" s="83"/>
      <c r="Z81" s="83"/>
      <c r="AA81" s="83"/>
      <c r="AB81" s="83"/>
      <c r="AC81" s="83"/>
      <c r="AD81" s="83"/>
      <c r="AE81" s="83"/>
      <c r="AF81" s="83"/>
      <c r="AG81" s="74"/>
      <c r="AH81" s="74"/>
    </row>
    <row r="82" spans="1:34" ht="15.75" customHeight="1">
      <c r="A82" s="91"/>
      <c r="B82" s="85"/>
      <c r="C82" s="83"/>
      <c r="D82" s="83"/>
      <c r="E82" s="83"/>
      <c r="F82" s="83"/>
      <c r="G82" s="83"/>
      <c r="H82" s="83"/>
      <c r="I82" s="83"/>
      <c r="J82" s="83"/>
      <c r="K82" s="83"/>
      <c r="L82" s="83"/>
      <c r="M82" s="83"/>
      <c r="N82" s="83"/>
      <c r="O82" s="84"/>
      <c r="P82" s="84"/>
      <c r="Q82" s="84"/>
      <c r="R82" s="84"/>
      <c r="S82" s="84"/>
      <c r="T82" s="83"/>
      <c r="U82" s="83"/>
      <c r="V82" s="83"/>
      <c r="W82" s="83"/>
      <c r="X82" s="83"/>
      <c r="Y82" s="83"/>
      <c r="Z82" s="83"/>
      <c r="AA82" s="83"/>
      <c r="AB82" s="83"/>
      <c r="AC82" s="83"/>
      <c r="AD82" s="83"/>
      <c r="AE82" s="83"/>
      <c r="AF82" s="83"/>
      <c r="AG82" s="74"/>
      <c r="AH82" s="74"/>
    </row>
    <row r="83" spans="1:34" ht="58.5">
      <c r="A83" s="81" t="s">
        <v>7</v>
      </c>
      <c r="B83" s="85"/>
      <c r="C83" s="83"/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84"/>
      <c r="P83" s="84"/>
      <c r="Q83" s="84"/>
      <c r="R83" s="84"/>
      <c r="S83" s="84"/>
      <c r="T83" s="83"/>
      <c r="U83" s="83"/>
      <c r="V83" s="83"/>
      <c r="W83" s="83"/>
      <c r="X83" s="83"/>
      <c r="Y83" s="83"/>
      <c r="Z83" s="83"/>
      <c r="AA83" s="83"/>
      <c r="AB83" s="83"/>
      <c r="AC83" s="83"/>
      <c r="AD83" s="83"/>
      <c r="AE83" s="83"/>
      <c r="AF83" s="83"/>
      <c r="AG83" s="74"/>
      <c r="AH83" s="74"/>
    </row>
    <row r="84" spans="1:34">
      <c r="A84" s="85" t="s">
        <v>206</v>
      </c>
      <c r="B84" s="85"/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4"/>
      <c r="P84" s="84"/>
      <c r="Q84" s="84"/>
      <c r="R84" s="84"/>
      <c r="S84" s="84"/>
      <c r="T84" s="83"/>
      <c r="U84" s="83"/>
      <c r="V84" s="83"/>
      <c r="W84" s="83"/>
      <c r="X84" s="83"/>
      <c r="Y84" s="83"/>
      <c r="Z84" s="83"/>
      <c r="AA84" s="83"/>
      <c r="AB84" s="83"/>
      <c r="AC84" s="83"/>
      <c r="AD84" s="83"/>
      <c r="AE84" s="83"/>
      <c r="AF84" s="83"/>
      <c r="AG84" s="74"/>
      <c r="AH84" s="74"/>
    </row>
    <row r="85" spans="1:34" ht="49.5" customHeight="1">
      <c r="A85" s="25"/>
      <c r="B85" s="82"/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4"/>
      <c r="P85" s="84"/>
      <c r="Q85" s="84"/>
      <c r="R85" s="84"/>
      <c r="S85" s="84"/>
      <c r="T85" s="83"/>
      <c r="U85" s="83"/>
      <c r="V85" s="83"/>
      <c r="W85" s="83"/>
      <c r="X85" s="83"/>
      <c r="Y85" s="83"/>
      <c r="Z85" s="83"/>
      <c r="AA85" s="83"/>
      <c r="AB85" s="83"/>
      <c r="AC85" s="83"/>
      <c r="AD85" s="83"/>
      <c r="AE85" s="83"/>
      <c r="AF85" s="83"/>
      <c r="AG85" s="74"/>
      <c r="AH85" s="74"/>
    </row>
    <row r="86" spans="1:34" ht="15.75" customHeight="1">
      <c r="A86" s="91"/>
      <c r="B86" s="85"/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4"/>
      <c r="P86" s="84"/>
      <c r="Q86" s="84"/>
      <c r="R86" s="84"/>
      <c r="S86" s="84"/>
      <c r="T86" s="83"/>
      <c r="U86" s="83"/>
      <c r="V86" s="83"/>
      <c r="W86" s="83"/>
      <c r="X86" s="83"/>
      <c r="Y86" s="83"/>
      <c r="Z86" s="83"/>
      <c r="AA86" s="83"/>
      <c r="AB86" s="83"/>
      <c r="AC86" s="83"/>
      <c r="AD86" s="83"/>
      <c r="AE86" s="83"/>
      <c r="AF86" s="83"/>
      <c r="AG86" s="74"/>
      <c r="AH86" s="74"/>
    </row>
    <row r="87" spans="1:34" ht="51" customHeight="1">
      <c r="A87" s="81" t="s">
        <v>223</v>
      </c>
      <c r="B87" s="85"/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4"/>
      <c r="P87" s="84"/>
      <c r="Q87" s="84"/>
      <c r="R87" s="84"/>
      <c r="S87" s="84"/>
      <c r="T87" s="83"/>
      <c r="U87" s="83"/>
      <c r="V87" s="83"/>
      <c r="W87" s="83"/>
      <c r="X87" s="83"/>
      <c r="Y87" s="83"/>
      <c r="Z87" s="83"/>
      <c r="AA87" s="83"/>
      <c r="AB87" s="83"/>
      <c r="AC87" s="83"/>
      <c r="AD87" s="83"/>
      <c r="AE87" s="83"/>
      <c r="AF87" s="83"/>
      <c r="AG87" s="74"/>
      <c r="AH87" s="74"/>
    </row>
    <row r="88" spans="1:34">
      <c r="A88" s="85" t="s">
        <v>206</v>
      </c>
      <c r="B88" s="85"/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84"/>
      <c r="P88" s="84"/>
      <c r="Q88" s="84"/>
      <c r="R88" s="84"/>
      <c r="S88" s="84"/>
      <c r="T88" s="83"/>
      <c r="U88" s="83"/>
      <c r="V88" s="83"/>
      <c r="W88" s="83"/>
      <c r="X88" s="83"/>
      <c r="Y88" s="83"/>
      <c r="Z88" s="83"/>
      <c r="AA88" s="83"/>
      <c r="AB88" s="83"/>
      <c r="AC88" s="83"/>
      <c r="AD88" s="83"/>
      <c r="AE88" s="83"/>
      <c r="AF88" s="83"/>
      <c r="AG88" s="74"/>
      <c r="AH88" s="74"/>
    </row>
    <row r="89" spans="1:34" ht="12.75" customHeight="1">
      <c r="A89" s="25"/>
      <c r="B89" s="82"/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84"/>
      <c r="P89" s="84"/>
      <c r="Q89" s="84"/>
      <c r="R89" s="84"/>
      <c r="S89" s="84"/>
      <c r="T89" s="83"/>
      <c r="U89" s="83"/>
      <c r="V89" s="83"/>
      <c r="W89" s="83"/>
      <c r="X89" s="83"/>
      <c r="Y89" s="83"/>
      <c r="Z89" s="83"/>
      <c r="AA89" s="83"/>
      <c r="AB89" s="83"/>
      <c r="AC89" s="83"/>
      <c r="AD89" s="83"/>
      <c r="AE89" s="83"/>
      <c r="AF89" s="83"/>
      <c r="AG89" s="74"/>
      <c r="AH89" s="74"/>
    </row>
    <row r="90" spans="1:34" ht="12.75" customHeight="1">
      <c r="A90" s="91"/>
      <c r="B90" s="85"/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4"/>
      <c r="P90" s="84"/>
      <c r="Q90" s="84"/>
      <c r="R90" s="84"/>
      <c r="S90" s="84"/>
      <c r="T90" s="83"/>
      <c r="U90" s="83"/>
      <c r="V90" s="83"/>
      <c r="W90" s="83"/>
      <c r="X90" s="83"/>
      <c r="Y90" s="83"/>
      <c r="Z90" s="83"/>
      <c r="AA90" s="83"/>
      <c r="AB90" s="83"/>
      <c r="AC90" s="83"/>
      <c r="AD90" s="83"/>
      <c r="AE90" s="83"/>
      <c r="AF90" s="83"/>
      <c r="AG90" s="74"/>
      <c r="AH90" s="74"/>
    </row>
    <row r="91" spans="1:34" ht="39">
      <c r="A91" s="81" t="s">
        <v>224</v>
      </c>
      <c r="B91" s="85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4"/>
      <c r="P91" s="84"/>
      <c r="Q91" s="84"/>
      <c r="R91" s="84"/>
      <c r="S91" s="84"/>
      <c r="T91" s="83"/>
      <c r="U91" s="83"/>
      <c r="V91" s="83"/>
      <c r="W91" s="83"/>
      <c r="X91" s="83"/>
      <c r="Y91" s="83"/>
      <c r="Z91" s="83"/>
      <c r="AA91" s="83"/>
      <c r="AB91" s="83"/>
      <c r="AC91" s="83"/>
      <c r="AD91" s="83"/>
      <c r="AE91" s="83"/>
      <c r="AF91" s="83"/>
      <c r="AG91" s="74"/>
      <c r="AH91" s="74"/>
    </row>
    <row r="92" spans="1:34">
      <c r="A92" s="85" t="s">
        <v>206</v>
      </c>
      <c r="B92" s="85"/>
      <c r="C92" s="83"/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84"/>
      <c r="P92" s="84"/>
      <c r="Q92" s="84"/>
      <c r="R92" s="84"/>
      <c r="S92" s="84"/>
      <c r="T92" s="83"/>
      <c r="U92" s="83"/>
      <c r="V92" s="83"/>
      <c r="W92" s="83"/>
      <c r="X92" s="83"/>
      <c r="Y92" s="83"/>
      <c r="Z92" s="83"/>
      <c r="AA92" s="83"/>
      <c r="AB92" s="83"/>
      <c r="AC92" s="83"/>
      <c r="AD92" s="83"/>
      <c r="AE92" s="83"/>
      <c r="AF92" s="83"/>
      <c r="AG92" s="74"/>
      <c r="AH92" s="74"/>
    </row>
    <row r="93" spans="1:34" ht="12.75" customHeight="1">
      <c r="A93" s="25"/>
      <c r="B93" s="82"/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84"/>
      <c r="P93" s="84"/>
      <c r="Q93" s="84"/>
      <c r="R93" s="84"/>
      <c r="S93" s="84"/>
      <c r="T93" s="83"/>
      <c r="U93" s="83"/>
      <c r="V93" s="83"/>
      <c r="W93" s="83"/>
      <c r="X93" s="83"/>
      <c r="Y93" s="83"/>
      <c r="Z93" s="83"/>
      <c r="AA93" s="83"/>
      <c r="AB93" s="83"/>
      <c r="AC93" s="83"/>
      <c r="AD93" s="83"/>
      <c r="AE93" s="83"/>
      <c r="AF93" s="83"/>
      <c r="AG93" s="74"/>
      <c r="AH93" s="74"/>
    </row>
    <row r="94" spans="1:34" ht="12.75" customHeight="1">
      <c r="A94" s="91"/>
      <c r="B94" s="85"/>
      <c r="C94" s="83"/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4"/>
      <c r="P94" s="84"/>
      <c r="Q94" s="84"/>
      <c r="R94" s="84"/>
      <c r="S94" s="84"/>
      <c r="T94" s="83"/>
      <c r="U94" s="83"/>
      <c r="V94" s="83"/>
      <c r="W94" s="83"/>
      <c r="X94" s="83"/>
      <c r="Y94" s="83"/>
      <c r="Z94" s="83"/>
      <c r="AA94" s="83"/>
      <c r="AB94" s="83"/>
      <c r="AC94" s="83"/>
      <c r="AD94" s="83"/>
      <c r="AE94" s="83"/>
      <c r="AF94" s="83"/>
      <c r="AG94" s="74"/>
      <c r="AH94" s="74"/>
    </row>
    <row r="95" spans="1:34" ht="57" customHeight="1">
      <c r="A95" s="81" t="s">
        <v>225</v>
      </c>
      <c r="B95" s="85"/>
      <c r="C95" s="83"/>
      <c r="D95" s="83"/>
      <c r="E95" s="83"/>
      <c r="F95" s="83"/>
      <c r="G95" s="83"/>
      <c r="H95" s="83"/>
      <c r="I95" s="83"/>
      <c r="J95" s="83"/>
      <c r="K95" s="83"/>
      <c r="L95" s="83"/>
      <c r="M95" s="83"/>
      <c r="N95" s="83"/>
      <c r="O95" s="84"/>
      <c r="P95" s="84"/>
      <c r="Q95" s="84"/>
      <c r="R95" s="84"/>
      <c r="S95" s="84"/>
      <c r="T95" s="83"/>
      <c r="U95" s="83"/>
      <c r="V95" s="83"/>
      <c r="W95" s="83"/>
      <c r="X95" s="83"/>
      <c r="Y95" s="83"/>
      <c r="Z95" s="83"/>
      <c r="AA95" s="83"/>
      <c r="AB95" s="83"/>
      <c r="AC95" s="83"/>
      <c r="AD95" s="83"/>
      <c r="AE95" s="83"/>
      <c r="AF95" s="83"/>
      <c r="AG95" s="74"/>
      <c r="AH95" s="74"/>
    </row>
    <row r="96" spans="1:34">
      <c r="A96" s="85" t="s">
        <v>206</v>
      </c>
      <c r="B96" s="82"/>
      <c r="C96" s="83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84"/>
      <c r="P96" s="84"/>
      <c r="Q96" s="84"/>
      <c r="R96" s="84"/>
      <c r="S96" s="84"/>
      <c r="T96" s="83"/>
      <c r="U96" s="83"/>
      <c r="V96" s="83"/>
      <c r="W96" s="83"/>
      <c r="X96" s="83"/>
      <c r="Y96" s="83"/>
      <c r="Z96" s="83"/>
      <c r="AA96" s="83"/>
      <c r="AB96" s="83"/>
      <c r="AC96" s="83"/>
      <c r="AD96" s="83"/>
      <c r="AE96" s="83"/>
      <c r="AF96" s="83"/>
      <c r="AG96" s="74"/>
      <c r="AH96" s="74"/>
    </row>
    <row r="97" spans="1:34">
      <c r="A97" s="91"/>
      <c r="B97" s="85"/>
      <c r="C97" s="83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3"/>
      <c r="O97" s="84"/>
      <c r="P97" s="84"/>
      <c r="Q97" s="84"/>
      <c r="R97" s="84"/>
      <c r="S97" s="84"/>
      <c r="T97" s="83"/>
      <c r="U97" s="83"/>
      <c r="V97" s="83"/>
      <c r="W97" s="83"/>
      <c r="X97" s="83"/>
      <c r="Y97" s="83"/>
      <c r="Z97" s="83"/>
      <c r="AA97" s="83"/>
      <c r="AB97" s="83"/>
      <c r="AC97" s="83"/>
      <c r="AD97" s="83"/>
      <c r="AE97" s="83"/>
      <c r="AF97" s="83"/>
      <c r="AG97" s="74"/>
      <c r="AH97" s="74"/>
    </row>
    <row r="98" spans="1:34">
      <c r="A98" s="86"/>
      <c r="B98" s="85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4"/>
      <c r="P98" s="84"/>
      <c r="Q98" s="84"/>
      <c r="R98" s="84"/>
      <c r="S98" s="84"/>
      <c r="T98" s="83"/>
      <c r="U98" s="83"/>
      <c r="V98" s="83"/>
      <c r="W98" s="83"/>
      <c r="X98" s="83"/>
      <c r="Y98" s="83"/>
      <c r="Z98" s="83"/>
      <c r="AA98" s="83"/>
      <c r="AB98" s="83"/>
      <c r="AC98" s="83"/>
      <c r="AD98" s="83"/>
      <c r="AE98" s="83"/>
      <c r="AF98" s="83"/>
      <c r="AG98" s="74"/>
      <c r="AH98" s="74"/>
    </row>
    <row r="99" spans="1:34" ht="78">
      <c r="A99" s="81" t="s">
        <v>226</v>
      </c>
      <c r="B99" s="85"/>
      <c r="C99" s="83"/>
      <c r="D99" s="83"/>
      <c r="E99" s="83"/>
      <c r="F99" s="83"/>
      <c r="G99" s="83"/>
      <c r="H99" s="83"/>
      <c r="I99" s="83"/>
      <c r="J99" s="83"/>
      <c r="K99" s="83"/>
      <c r="L99" s="83"/>
      <c r="M99" s="83"/>
      <c r="N99" s="83"/>
      <c r="O99" s="84"/>
      <c r="P99" s="84"/>
      <c r="Q99" s="84"/>
      <c r="R99" s="84"/>
      <c r="S99" s="84"/>
      <c r="T99" s="83"/>
      <c r="U99" s="83"/>
      <c r="V99" s="83"/>
      <c r="W99" s="83"/>
      <c r="X99" s="83"/>
      <c r="Y99" s="83"/>
      <c r="Z99" s="83"/>
      <c r="AA99" s="83"/>
      <c r="AB99" s="83"/>
      <c r="AC99" s="83"/>
      <c r="AD99" s="83"/>
      <c r="AE99" s="83"/>
      <c r="AF99" s="83"/>
      <c r="AG99" s="74"/>
      <c r="AH99" s="74"/>
    </row>
    <row r="100" spans="1:34" ht="27" customHeight="1">
      <c r="A100" s="85" t="s">
        <v>206</v>
      </c>
      <c r="B100" s="99"/>
      <c r="C100" s="83"/>
      <c r="D100" s="83"/>
      <c r="E100" s="83"/>
      <c r="F100" s="83"/>
      <c r="G100" s="83"/>
      <c r="H100" s="83"/>
      <c r="I100" s="83"/>
      <c r="J100" s="83"/>
      <c r="K100" s="83"/>
      <c r="L100" s="83"/>
      <c r="M100" s="83"/>
      <c r="N100" s="83"/>
      <c r="O100" s="84"/>
      <c r="P100" s="84"/>
      <c r="Q100" s="84"/>
      <c r="R100" s="84"/>
      <c r="S100" s="84"/>
      <c r="T100" s="83"/>
      <c r="U100" s="83"/>
      <c r="V100" s="83"/>
      <c r="W100" s="83"/>
      <c r="X100" s="83"/>
      <c r="Y100" s="83"/>
      <c r="Z100" s="83"/>
      <c r="AA100" s="83"/>
      <c r="AB100" s="83"/>
      <c r="AC100" s="83"/>
      <c r="AD100" s="83"/>
      <c r="AE100" s="83"/>
      <c r="AF100" s="83"/>
      <c r="AG100" s="74"/>
      <c r="AH100" s="74"/>
    </row>
    <row r="101" spans="1:34" ht="21" customHeight="1">
      <c r="A101" s="86"/>
      <c r="B101" s="100"/>
      <c r="C101" s="83"/>
      <c r="D101" s="83"/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84"/>
      <c r="P101" s="84"/>
      <c r="Q101" s="84"/>
      <c r="R101" s="84"/>
      <c r="S101" s="84"/>
      <c r="T101" s="83"/>
      <c r="U101" s="83"/>
      <c r="V101" s="83"/>
      <c r="W101" s="83"/>
      <c r="X101" s="83"/>
      <c r="Y101" s="83"/>
      <c r="Z101" s="83"/>
      <c r="AA101" s="83"/>
      <c r="AB101" s="83"/>
      <c r="AC101" s="83"/>
      <c r="AD101" s="83"/>
      <c r="AE101" s="83"/>
      <c r="AF101" s="83"/>
      <c r="AG101" s="74"/>
      <c r="AH101" s="74"/>
    </row>
    <row r="102" spans="1:34">
      <c r="A102" s="101"/>
      <c r="B102" s="102"/>
      <c r="C102" s="83"/>
      <c r="D102" s="83"/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84"/>
      <c r="P102" s="84"/>
      <c r="Q102" s="84"/>
      <c r="R102" s="84"/>
      <c r="S102" s="84"/>
      <c r="T102" s="83"/>
      <c r="U102" s="83"/>
      <c r="V102" s="83"/>
      <c r="W102" s="83"/>
      <c r="X102" s="83"/>
      <c r="Y102" s="83"/>
      <c r="Z102" s="83"/>
      <c r="AA102" s="83"/>
      <c r="AB102" s="83"/>
      <c r="AC102" s="83"/>
      <c r="AD102" s="83"/>
      <c r="AE102" s="83"/>
      <c r="AF102" s="83"/>
      <c r="AG102" s="74"/>
      <c r="AH102" s="74"/>
    </row>
    <row r="103" spans="1:34" ht="58.5">
      <c r="A103" s="81" t="s">
        <v>227</v>
      </c>
      <c r="B103" s="85"/>
      <c r="C103" s="83"/>
      <c r="D103" s="83"/>
      <c r="E103" s="83"/>
      <c r="F103" s="83"/>
      <c r="G103" s="83"/>
      <c r="H103" s="83"/>
      <c r="I103" s="83"/>
      <c r="J103" s="83"/>
      <c r="K103" s="83"/>
      <c r="L103" s="83"/>
      <c r="M103" s="83"/>
      <c r="N103" s="83"/>
      <c r="O103" s="84"/>
      <c r="P103" s="84"/>
      <c r="Q103" s="84"/>
      <c r="R103" s="84"/>
      <c r="S103" s="84"/>
      <c r="T103" s="83"/>
      <c r="U103" s="83"/>
      <c r="V103" s="83"/>
      <c r="W103" s="83"/>
      <c r="X103" s="83"/>
      <c r="Y103" s="83"/>
      <c r="Z103" s="83"/>
      <c r="AA103" s="83"/>
      <c r="AB103" s="83"/>
      <c r="AC103" s="83"/>
      <c r="AD103" s="83"/>
      <c r="AE103" s="83"/>
      <c r="AF103" s="83"/>
      <c r="AG103" s="103"/>
      <c r="AH103" s="103"/>
    </row>
    <row r="104" spans="1:34" s="104" customFormat="1" ht="21.75" customHeight="1">
      <c r="A104" s="85" t="s">
        <v>206</v>
      </c>
      <c r="B104" s="99"/>
      <c r="C104" s="83"/>
      <c r="D104" s="83"/>
      <c r="E104" s="83"/>
      <c r="F104" s="83"/>
      <c r="G104" s="83"/>
      <c r="H104" s="83"/>
      <c r="I104" s="83"/>
      <c r="J104" s="83"/>
      <c r="K104" s="83"/>
      <c r="L104" s="83"/>
      <c r="M104" s="83"/>
      <c r="N104" s="83"/>
      <c r="O104" s="84"/>
      <c r="P104" s="84"/>
      <c r="Q104" s="84"/>
      <c r="R104" s="84"/>
      <c r="S104" s="84"/>
      <c r="T104" s="83"/>
      <c r="U104" s="83"/>
      <c r="V104" s="83"/>
      <c r="W104" s="83"/>
      <c r="X104" s="83"/>
      <c r="Y104" s="83"/>
      <c r="Z104" s="83"/>
      <c r="AA104" s="83"/>
      <c r="AB104" s="83"/>
      <c r="AC104" s="83"/>
      <c r="AD104" s="83"/>
      <c r="AE104" s="83"/>
      <c r="AF104" s="83"/>
      <c r="AG104" s="103"/>
      <c r="AH104" s="103"/>
    </row>
    <row r="105" spans="1:34">
      <c r="A105" s="86"/>
      <c r="B105" s="100"/>
      <c r="C105" s="83"/>
      <c r="D105" s="83"/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84"/>
      <c r="P105" s="84"/>
      <c r="Q105" s="84"/>
      <c r="R105" s="84"/>
      <c r="S105" s="84"/>
      <c r="T105" s="83"/>
      <c r="U105" s="83"/>
      <c r="V105" s="83"/>
      <c r="W105" s="83"/>
      <c r="X105" s="83"/>
      <c r="Y105" s="83"/>
      <c r="Z105" s="83"/>
      <c r="AA105" s="83"/>
      <c r="AB105" s="83"/>
      <c r="AC105" s="83"/>
      <c r="AD105" s="83"/>
      <c r="AE105" s="83"/>
      <c r="AF105" s="83"/>
      <c r="AG105" s="74"/>
      <c r="AH105" s="74"/>
    </row>
    <row r="106" spans="1:34">
      <c r="A106" s="101"/>
      <c r="B106" s="102"/>
      <c r="C106" s="83"/>
      <c r="D106" s="83"/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84"/>
      <c r="P106" s="84"/>
      <c r="Q106" s="84"/>
      <c r="R106" s="84"/>
      <c r="S106" s="84"/>
      <c r="T106" s="83"/>
      <c r="U106" s="83"/>
      <c r="V106" s="83"/>
      <c r="W106" s="83"/>
      <c r="X106" s="83"/>
      <c r="Y106" s="83"/>
      <c r="Z106" s="83"/>
      <c r="AA106" s="83"/>
      <c r="AB106" s="83"/>
      <c r="AC106" s="83"/>
      <c r="AD106" s="83"/>
      <c r="AE106" s="83"/>
      <c r="AF106" s="83"/>
      <c r="AG106" s="74"/>
      <c r="AH106" s="74"/>
    </row>
    <row r="107" spans="1:34" ht="78">
      <c r="A107" s="81" t="s">
        <v>228</v>
      </c>
      <c r="B107" s="105"/>
      <c r="C107" s="105"/>
      <c r="D107" s="105"/>
      <c r="E107" s="105"/>
      <c r="F107" s="105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5"/>
      <c r="R107" s="105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5"/>
      <c r="AD107" s="105"/>
      <c r="AE107" s="105"/>
      <c r="AF107" s="105"/>
      <c r="AG107" s="74"/>
      <c r="AH107" s="74"/>
    </row>
    <row r="108" spans="1:34">
      <c r="A108" s="85" t="s">
        <v>206</v>
      </c>
      <c r="B108" s="105"/>
      <c r="C108" s="105"/>
      <c r="D108" s="105"/>
      <c r="E108" s="105"/>
      <c r="F108" s="105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5"/>
      <c r="R108" s="105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5"/>
      <c r="AD108" s="105"/>
      <c r="AE108" s="105"/>
      <c r="AF108" s="105"/>
      <c r="AG108" s="74"/>
      <c r="AH108" s="74"/>
    </row>
    <row r="109" spans="1:34">
      <c r="A109" s="105"/>
      <c r="B109" s="105"/>
      <c r="C109" s="105"/>
      <c r="D109" s="105"/>
      <c r="E109" s="105"/>
      <c r="F109" s="105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5"/>
      <c r="R109" s="105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5"/>
      <c r="AD109" s="105"/>
      <c r="AE109" s="105"/>
      <c r="AF109" s="105"/>
      <c r="AG109" s="74"/>
      <c r="AH109" s="74"/>
    </row>
    <row r="110" spans="1:34">
      <c r="A110" s="105"/>
      <c r="B110" s="105"/>
      <c r="C110" s="105"/>
      <c r="D110" s="105"/>
      <c r="E110" s="105"/>
      <c r="F110" s="105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5"/>
      <c r="R110" s="105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5"/>
      <c r="AD110" s="105"/>
      <c r="AE110" s="105"/>
      <c r="AF110" s="105"/>
      <c r="AG110" s="74"/>
      <c r="AH110" s="74"/>
    </row>
    <row r="111" spans="1:34" ht="58.5">
      <c r="A111" s="81" t="s">
        <v>229</v>
      </c>
      <c r="B111" s="105"/>
      <c r="C111" s="105"/>
      <c r="D111" s="105"/>
      <c r="E111" s="105"/>
      <c r="F111" s="105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5"/>
      <c r="R111" s="105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5"/>
      <c r="AD111" s="105"/>
      <c r="AE111" s="105"/>
      <c r="AF111" s="105"/>
      <c r="AG111" s="74"/>
      <c r="AH111" s="74"/>
    </row>
    <row r="112" spans="1:34">
      <c r="A112" s="85" t="s">
        <v>206</v>
      </c>
      <c r="B112" s="105"/>
      <c r="C112" s="105"/>
      <c r="D112" s="105"/>
      <c r="E112" s="105"/>
      <c r="F112" s="105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5"/>
      <c r="R112" s="105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5"/>
      <c r="AD112" s="105"/>
      <c r="AE112" s="105"/>
      <c r="AF112" s="105"/>
      <c r="AG112" s="74"/>
      <c r="AH112" s="74"/>
    </row>
    <row r="113" spans="1:34">
      <c r="A113" s="105"/>
      <c r="B113" s="105"/>
      <c r="C113" s="105"/>
      <c r="D113" s="105"/>
      <c r="E113" s="105"/>
      <c r="F113" s="105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5"/>
      <c r="R113" s="105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5"/>
      <c r="AD113" s="105"/>
      <c r="AE113" s="105"/>
      <c r="AF113" s="105"/>
      <c r="AG113" s="74"/>
      <c r="AH113" s="74"/>
    </row>
    <row r="114" spans="1:34">
      <c r="A114" s="105"/>
      <c r="B114" s="105"/>
      <c r="C114" s="105"/>
      <c r="D114" s="105"/>
      <c r="E114" s="105"/>
      <c r="F114" s="105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5"/>
      <c r="R114" s="105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5"/>
      <c r="AD114" s="105"/>
      <c r="AE114" s="105"/>
      <c r="AF114" s="105"/>
      <c r="AG114" s="74"/>
      <c r="AH114" s="74"/>
    </row>
    <row r="115" spans="1:34" ht="58.5">
      <c r="A115" s="81" t="s">
        <v>230</v>
      </c>
      <c r="B115" s="105"/>
      <c r="C115" s="105"/>
      <c r="D115" s="105"/>
      <c r="E115" s="105"/>
      <c r="F115" s="105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5"/>
      <c r="R115" s="105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5"/>
      <c r="AD115" s="105"/>
      <c r="AE115" s="105"/>
      <c r="AF115" s="105"/>
      <c r="AG115" s="74"/>
      <c r="AH115" s="74"/>
    </row>
    <row r="116" spans="1:34" ht="17.25" customHeight="1">
      <c r="A116" s="105"/>
      <c r="B116" s="105"/>
      <c r="C116" s="105"/>
      <c r="D116" s="105"/>
      <c r="E116" s="105"/>
      <c r="F116" s="105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5"/>
      <c r="R116" s="105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5"/>
      <c r="AD116" s="105"/>
      <c r="AE116" s="105"/>
      <c r="AF116" s="105"/>
      <c r="AG116" s="74"/>
      <c r="AH116" s="74"/>
    </row>
    <row r="117" spans="1:34">
      <c r="A117" s="106"/>
      <c r="B117" s="105"/>
      <c r="C117" s="105"/>
      <c r="D117" s="105"/>
      <c r="E117" s="105"/>
      <c r="F117" s="105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5"/>
      <c r="R117" s="105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5"/>
      <c r="AD117" s="105"/>
      <c r="AE117" s="105"/>
      <c r="AF117" s="105"/>
    </row>
    <row r="118" spans="1:34">
      <c r="A118" s="106"/>
      <c r="B118" s="105"/>
      <c r="C118" s="105"/>
      <c r="D118" s="105"/>
      <c r="E118" s="105"/>
      <c r="F118" s="105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5"/>
      <c r="R118" s="105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5"/>
      <c r="AD118" s="105"/>
      <c r="AE118" s="105"/>
      <c r="AF118" s="105"/>
    </row>
    <row r="119" spans="1:34" ht="39">
      <c r="A119" s="81" t="s">
        <v>231</v>
      </c>
      <c r="B119" s="105"/>
      <c r="C119" s="105"/>
      <c r="D119" s="105"/>
      <c r="E119" s="105"/>
      <c r="F119" s="105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5"/>
      <c r="R119" s="105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5"/>
      <c r="AD119" s="105"/>
      <c r="AE119" s="105"/>
      <c r="AF119" s="105"/>
    </row>
    <row r="120" spans="1:34">
      <c r="A120" s="106"/>
      <c r="B120" s="105"/>
      <c r="C120" s="105"/>
      <c r="D120" s="105"/>
      <c r="E120" s="105"/>
      <c r="F120" s="105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5"/>
      <c r="R120" s="105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5"/>
      <c r="AD120" s="105"/>
      <c r="AE120" s="105"/>
      <c r="AF120" s="105"/>
    </row>
    <row r="121" spans="1:34">
      <c r="A121" s="106"/>
      <c r="B121" s="105"/>
      <c r="C121" s="105"/>
      <c r="D121" s="105"/>
      <c r="E121" s="105"/>
      <c r="F121" s="105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5"/>
      <c r="R121" s="105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5"/>
      <c r="AD121" s="105"/>
      <c r="AE121" s="105"/>
      <c r="AF121" s="105"/>
    </row>
    <row r="122" spans="1:34">
      <c r="A122" s="106"/>
      <c r="B122" s="105"/>
      <c r="C122" s="105"/>
      <c r="D122" s="105"/>
      <c r="E122" s="105"/>
      <c r="F122" s="105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5"/>
      <c r="R122" s="105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5"/>
      <c r="AD122" s="105"/>
      <c r="AE122" s="105"/>
      <c r="AF122" s="105"/>
    </row>
    <row r="123" spans="1:34" ht="93.75">
      <c r="A123" s="25" t="s">
        <v>190</v>
      </c>
      <c r="B123" s="105"/>
      <c r="C123" s="105"/>
      <c r="D123" s="105"/>
      <c r="E123" s="105"/>
      <c r="F123" s="105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5"/>
      <c r="R123" s="105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5"/>
      <c r="AD123" s="105"/>
      <c r="AE123" s="105"/>
      <c r="AF123" s="105"/>
    </row>
    <row r="124" spans="1:34">
      <c r="A124" s="106" t="s">
        <v>206</v>
      </c>
      <c r="B124" s="105"/>
      <c r="C124" s="105"/>
      <c r="D124" s="105"/>
      <c r="E124" s="105"/>
      <c r="F124" s="105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5"/>
      <c r="R124" s="105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5"/>
      <c r="AD124" s="105"/>
      <c r="AE124" s="105"/>
      <c r="AF124" s="105"/>
    </row>
    <row r="125" spans="1:34">
      <c r="A125" s="106" t="s">
        <v>618</v>
      </c>
      <c r="B125" s="105" t="s">
        <v>614</v>
      </c>
      <c r="C125" s="248">
        <v>1579.3</v>
      </c>
      <c r="D125" s="248">
        <v>2363.3000000000002</v>
      </c>
      <c r="E125" s="248">
        <v>1811.4</v>
      </c>
      <c r="F125" s="248">
        <v>1773.9</v>
      </c>
      <c r="G125" s="248">
        <v>1837.6</v>
      </c>
      <c r="H125" s="248">
        <v>1882.8</v>
      </c>
      <c r="I125" s="248">
        <v>-234.3</v>
      </c>
      <c r="J125" s="248">
        <v>283.3</v>
      </c>
      <c r="K125" s="248">
        <v>-115.7</v>
      </c>
      <c r="L125" s="248">
        <v>-58</v>
      </c>
      <c r="M125" s="248">
        <v>-63.5</v>
      </c>
      <c r="N125" s="248">
        <v>-90.3</v>
      </c>
      <c r="O125" s="105">
        <v>388</v>
      </c>
      <c r="P125" s="105">
        <v>345</v>
      </c>
      <c r="Q125" s="105">
        <v>350</v>
      </c>
      <c r="R125" s="105">
        <v>350</v>
      </c>
      <c r="S125" s="105">
        <v>350</v>
      </c>
      <c r="T125" s="105">
        <v>350</v>
      </c>
      <c r="U125" s="249">
        <f>AA125/O125/12*1000000</f>
        <v>115442.43986254295</v>
      </c>
      <c r="V125" s="249">
        <f t="shared" ref="V125:Z125" si="11">AB125/P125/12*1000000</f>
        <v>143526.57004830919</v>
      </c>
      <c r="W125" s="249">
        <f t="shared" si="11"/>
        <v>166619.0476190476</v>
      </c>
      <c r="X125" s="249">
        <f t="shared" si="11"/>
        <v>153476.1904761905</v>
      </c>
      <c r="Y125" s="249">
        <f t="shared" si="11"/>
        <v>159619.0476190476</v>
      </c>
      <c r="Z125" s="249">
        <f t="shared" si="11"/>
        <v>166000</v>
      </c>
      <c r="AA125" s="248">
        <v>537.5</v>
      </c>
      <c r="AB125" s="248">
        <v>594.20000000000005</v>
      </c>
      <c r="AC125" s="248">
        <v>699.8</v>
      </c>
      <c r="AD125" s="248">
        <v>644.6</v>
      </c>
      <c r="AE125" s="248">
        <v>670.4</v>
      </c>
      <c r="AF125" s="248">
        <v>697.2</v>
      </c>
    </row>
    <row r="126" spans="1:34">
      <c r="A126" s="106" t="s">
        <v>619</v>
      </c>
      <c r="B126" s="105" t="s">
        <v>614</v>
      </c>
      <c r="C126" s="248">
        <v>9631.7999999999993</v>
      </c>
      <c r="D126" s="248">
        <v>11115.6</v>
      </c>
      <c r="E126" s="248">
        <v>12538.4</v>
      </c>
      <c r="F126" s="248">
        <v>14080.6</v>
      </c>
      <c r="G126" s="248">
        <v>15361.9</v>
      </c>
      <c r="H126" s="248">
        <v>16114.7</v>
      </c>
      <c r="I126" s="248">
        <v>140.19999999999999</v>
      </c>
      <c r="J126" s="248">
        <v>254.9</v>
      </c>
      <c r="K126" s="248">
        <v>97.4</v>
      </c>
      <c r="L126" s="248">
        <v>125.9</v>
      </c>
      <c r="M126" s="248">
        <v>147.9</v>
      </c>
      <c r="N126" s="248">
        <v>157.30000000000001</v>
      </c>
      <c r="O126" s="105">
        <v>44</v>
      </c>
      <c r="P126" s="105">
        <v>39</v>
      </c>
      <c r="Q126" s="105">
        <v>39</v>
      </c>
      <c r="R126" s="105">
        <v>39</v>
      </c>
      <c r="S126" s="105">
        <v>39</v>
      </c>
      <c r="T126" s="105">
        <v>39</v>
      </c>
      <c r="U126" s="249">
        <f>AA126/O126/12*1000000</f>
        <v>129545.45454545454</v>
      </c>
      <c r="V126" s="249">
        <f t="shared" ref="V126:Z126" si="12">AB126/P126/12*1000000</f>
        <v>194658.11965811963</v>
      </c>
      <c r="W126" s="249">
        <f t="shared" si="12"/>
        <v>198717.94871794872</v>
      </c>
      <c r="X126" s="249">
        <f t="shared" si="12"/>
        <v>206623.93162393162</v>
      </c>
      <c r="Y126" s="249">
        <f t="shared" si="12"/>
        <v>214957.26495726494</v>
      </c>
      <c r="Z126" s="249">
        <f t="shared" si="12"/>
        <v>223504.2735042735</v>
      </c>
      <c r="AA126" s="105">
        <v>68.400000000000006</v>
      </c>
      <c r="AB126" s="105">
        <v>91.1</v>
      </c>
      <c r="AC126" s="105">
        <v>93</v>
      </c>
      <c r="AD126" s="105">
        <v>96.7</v>
      </c>
      <c r="AE126" s="105">
        <v>100.6</v>
      </c>
      <c r="AF126" s="105">
        <v>104.6</v>
      </c>
    </row>
    <row r="127" spans="1:34">
      <c r="A127" s="106"/>
      <c r="B127" s="105"/>
      <c r="C127" s="248"/>
      <c r="D127" s="248"/>
      <c r="E127" s="248"/>
      <c r="F127" s="248"/>
      <c r="G127" s="248"/>
      <c r="H127" s="248"/>
      <c r="I127" s="248"/>
      <c r="J127" s="248"/>
      <c r="K127" s="248"/>
      <c r="L127" s="248"/>
      <c r="M127" s="248"/>
      <c r="N127" s="248"/>
      <c r="O127" s="105"/>
      <c r="P127" s="105"/>
      <c r="Q127" s="105"/>
      <c r="R127" s="105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5"/>
      <c r="AD127" s="105"/>
      <c r="AE127" s="105"/>
      <c r="AF127" s="105"/>
    </row>
    <row r="128" spans="1:34">
      <c r="A128" s="106"/>
      <c r="B128" s="105"/>
      <c r="C128" s="248"/>
      <c r="D128" s="248"/>
      <c r="E128" s="248"/>
      <c r="F128" s="248"/>
      <c r="G128" s="248"/>
      <c r="H128" s="248"/>
      <c r="I128" s="248"/>
      <c r="J128" s="248"/>
      <c r="K128" s="248"/>
      <c r="L128" s="248"/>
      <c r="M128" s="248"/>
      <c r="N128" s="248"/>
      <c r="O128" s="105"/>
      <c r="P128" s="105"/>
      <c r="Q128" s="105"/>
      <c r="R128" s="105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5"/>
      <c r="AD128" s="105"/>
      <c r="AE128" s="105"/>
      <c r="AF128" s="105"/>
    </row>
    <row r="129" spans="1:32" ht="144" customHeight="1">
      <c r="A129" s="25" t="s">
        <v>192</v>
      </c>
      <c r="B129" s="105"/>
      <c r="C129" s="105"/>
      <c r="D129" s="105"/>
      <c r="E129" s="105"/>
      <c r="F129" s="105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5"/>
      <c r="R129" s="105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5"/>
      <c r="AD129" s="105"/>
      <c r="AE129" s="105"/>
      <c r="AF129" s="105"/>
    </row>
    <row r="130" spans="1:32">
      <c r="A130" s="106" t="s">
        <v>206</v>
      </c>
      <c r="B130" s="105"/>
      <c r="C130" s="105"/>
      <c r="D130" s="105"/>
      <c r="E130" s="105"/>
      <c r="F130" s="105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5"/>
      <c r="R130" s="105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5"/>
      <c r="AD130" s="105"/>
      <c r="AE130" s="105"/>
      <c r="AF130" s="105"/>
    </row>
    <row r="131" spans="1:32">
      <c r="A131" s="106"/>
      <c r="B131" s="105"/>
      <c r="C131" s="105"/>
      <c r="D131" s="105"/>
      <c r="E131" s="105"/>
      <c r="F131" s="105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5"/>
      <c r="R131" s="105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5"/>
      <c r="AD131" s="105"/>
      <c r="AE131" s="105"/>
      <c r="AF131" s="105"/>
    </row>
    <row r="132" spans="1:32">
      <c r="A132" s="106"/>
      <c r="B132" s="105"/>
      <c r="C132" s="105"/>
      <c r="D132" s="105"/>
      <c r="E132" s="105"/>
      <c r="F132" s="105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5"/>
      <c r="R132" s="105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5"/>
      <c r="AD132" s="105"/>
      <c r="AE132" s="105"/>
      <c r="AF132" s="105"/>
    </row>
    <row r="133" spans="1:32">
      <c r="A133" s="25" t="s">
        <v>232</v>
      </c>
      <c r="B133" s="105"/>
      <c r="C133" s="105"/>
      <c r="D133" s="105"/>
      <c r="E133" s="105"/>
      <c r="F133" s="105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5"/>
      <c r="R133" s="105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5"/>
      <c r="AD133" s="105"/>
      <c r="AE133" s="105"/>
      <c r="AF133" s="105"/>
    </row>
    <row r="134" spans="1:32">
      <c r="A134" s="105" t="s">
        <v>206</v>
      </c>
      <c r="B134" s="105"/>
      <c r="C134" s="105"/>
      <c r="D134" s="105"/>
      <c r="E134" s="105"/>
      <c r="F134" s="105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5"/>
      <c r="R134" s="105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5"/>
      <c r="AD134" s="105"/>
      <c r="AE134" s="105"/>
      <c r="AF134" s="105"/>
    </row>
    <row r="135" spans="1:32">
      <c r="A135" s="106"/>
      <c r="B135" s="105"/>
      <c r="C135" s="105"/>
      <c r="D135" s="105"/>
      <c r="E135" s="105"/>
      <c r="F135" s="105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5"/>
      <c r="R135" s="105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5"/>
      <c r="AD135" s="105"/>
      <c r="AE135" s="105"/>
      <c r="AF135" s="105"/>
    </row>
    <row r="136" spans="1:32">
      <c r="A136" s="106"/>
      <c r="B136" s="105"/>
      <c r="C136" s="105"/>
      <c r="D136" s="105"/>
      <c r="E136" s="105"/>
      <c r="F136" s="105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5"/>
      <c r="R136" s="105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5"/>
      <c r="AD136" s="105"/>
      <c r="AE136" s="105"/>
      <c r="AF136" s="105"/>
    </row>
    <row r="137" spans="1:32" ht="93.75">
      <c r="A137" s="25" t="s">
        <v>233</v>
      </c>
      <c r="B137" s="105"/>
      <c r="C137" s="105"/>
      <c r="D137" s="105"/>
      <c r="E137" s="105"/>
      <c r="F137" s="105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5"/>
      <c r="R137" s="105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5"/>
      <c r="AD137" s="105"/>
      <c r="AE137" s="105"/>
      <c r="AF137" s="105"/>
    </row>
    <row r="138" spans="1:32">
      <c r="A138" s="105" t="s">
        <v>206</v>
      </c>
      <c r="B138" s="105"/>
      <c r="C138" s="105"/>
      <c r="D138" s="105"/>
      <c r="E138" s="105"/>
      <c r="F138" s="105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5"/>
      <c r="R138" s="105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5"/>
      <c r="AD138" s="105"/>
      <c r="AE138" s="105"/>
      <c r="AF138" s="105"/>
    </row>
    <row r="139" spans="1:32">
      <c r="A139" s="106"/>
      <c r="B139" s="105"/>
      <c r="C139" s="105"/>
      <c r="D139" s="105"/>
      <c r="E139" s="105"/>
      <c r="F139" s="105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5"/>
      <c r="R139" s="105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5"/>
      <c r="AD139" s="105"/>
      <c r="AE139" s="105"/>
      <c r="AF139" s="105"/>
    </row>
    <row r="140" spans="1:32">
      <c r="A140" s="106"/>
      <c r="B140" s="105"/>
      <c r="C140" s="105"/>
      <c r="D140" s="105"/>
      <c r="E140" s="105"/>
      <c r="F140" s="105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5"/>
      <c r="R140" s="105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5"/>
      <c r="AD140" s="105"/>
      <c r="AE140" s="105"/>
      <c r="AF140" s="105"/>
    </row>
    <row r="141" spans="1:32" ht="37.5">
      <c r="A141" s="25" t="s">
        <v>234</v>
      </c>
      <c r="B141" s="105"/>
      <c r="C141" s="105"/>
      <c r="D141" s="105"/>
      <c r="E141" s="105"/>
      <c r="F141" s="105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5"/>
      <c r="R141" s="105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5"/>
      <c r="AD141" s="105"/>
      <c r="AE141" s="105"/>
      <c r="AF141" s="105"/>
    </row>
    <row r="142" spans="1:32">
      <c r="A142" s="105" t="s">
        <v>206</v>
      </c>
      <c r="B142" s="105"/>
      <c r="C142" s="105"/>
      <c r="D142" s="105"/>
      <c r="E142" s="105"/>
      <c r="F142" s="105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5"/>
      <c r="R142" s="105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5"/>
      <c r="AD142" s="105"/>
      <c r="AE142" s="105"/>
      <c r="AF142" s="105"/>
    </row>
    <row r="143" spans="1:32">
      <c r="A143" s="106"/>
      <c r="B143" s="105"/>
      <c r="C143" s="105"/>
      <c r="D143" s="105"/>
      <c r="E143" s="105"/>
      <c r="F143" s="105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5"/>
      <c r="R143" s="105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5"/>
      <c r="AD143" s="105"/>
      <c r="AE143" s="105"/>
      <c r="AF143" s="105"/>
    </row>
    <row r="144" spans="1:32">
      <c r="A144" s="106"/>
      <c r="B144" s="105"/>
      <c r="C144" s="105"/>
      <c r="D144" s="105"/>
      <c r="E144" s="105"/>
      <c r="F144" s="105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5"/>
      <c r="R144" s="105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5"/>
      <c r="AD144" s="105"/>
      <c r="AE144" s="105"/>
      <c r="AF144" s="105"/>
    </row>
    <row r="145" spans="1:32" ht="84" customHeight="1">
      <c r="A145" s="25" t="s">
        <v>235</v>
      </c>
      <c r="B145" s="105"/>
      <c r="C145" s="105"/>
      <c r="D145" s="105"/>
      <c r="E145" s="105"/>
      <c r="F145" s="105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5"/>
      <c r="R145" s="105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5"/>
      <c r="AD145" s="105"/>
      <c r="AE145" s="105"/>
      <c r="AF145" s="105"/>
    </row>
    <row r="146" spans="1:32">
      <c r="A146" s="105" t="s">
        <v>206</v>
      </c>
      <c r="B146" s="105"/>
      <c r="C146" s="105"/>
      <c r="D146" s="105"/>
      <c r="E146" s="105"/>
      <c r="F146" s="105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5"/>
      <c r="R146" s="105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5"/>
      <c r="AD146" s="105"/>
      <c r="AE146" s="105"/>
      <c r="AF146" s="105"/>
    </row>
    <row r="147" spans="1:32">
      <c r="A147" s="106"/>
      <c r="B147" s="105"/>
      <c r="C147" s="105"/>
      <c r="D147" s="105"/>
      <c r="E147" s="105"/>
      <c r="F147" s="105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5"/>
      <c r="R147" s="105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5"/>
      <c r="AD147" s="105"/>
      <c r="AE147" s="105"/>
      <c r="AF147" s="105"/>
    </row>
    <row r="148" spans="1:32">
      <c r="A148" s="106"/>
      <c r="B148" s="105"/>
      <c r="C148" s="105"/>
      <c r="D148" s="105"/>
      <c r="E148" s="105"/>
      <c r="F148" s="105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5"/>
      <c r="R148" s="105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5"/>
      <c r="AD148" s="105"/>
      <c r="AE148" s="105"/>
      <c r="AF148" s="105"/>
    </row>
    <row r="149" spans="1:32" ht="56.25">
      <c r="A149" s="25" t="s">
        <v>236</v>
      </c>
      <c r="B149" s="105"/>
      <c r="C149" s="105"/>
      <c r="D149" s="105"/>
      <c r="E149" s="105"/>
      <c r="F149" s="105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5"/>
      <c r="R149" s="105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5"/>
      <c r="AD149" s="105"/>
      <c r="AE149" s="105"/>
      <c r="AF149" s="105"/>
    </row>
    <row r="150" spans="1:32">
      <c r="A150" s="105" t="s">
        <v>206</v>
      </c>
      <c r="B150" s="105"/>
      <c r="C150" s="105"/>
      <c r="D150" s="105"/>
      <c r="E150" s="105"/>
      <c r="F150" s="105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5"/>
      <c r="R150" s="105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5"/>
      <c r="AD150" s="105"/>
      <c r="AE150" s="105"/>
      <c r="AF150" s="105"/>
    </row>
    <row r="151" spans="1:32">
      <c r="A151" s="106"/>
      <c r="B151" s="105"/>
      <c r="C151" s="105"/>
      <c r="D151" s="105"/>
      <c r="E151" s="105"/>
      <c r="F151" s="105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5"/>
      <c r="R151" s="105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5"/>
      <c r="AD151" s="105"/>
      <c r="AE151" s="105"/>
      <c r="AF151" s="105"/>
    </row>
    <row r="152" spans="1:32">
      <c r="A152" s="106"/>
      <c r="B152" s="105"/>
      <c r="C152" s="105"/>
      <c r="D152" s="105"/>
      <c r="E152" s="105"/>
      <c r="F152" s="105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5"/>
      <c r="R152" s="105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5"/>
      <c r="AD152" s="105"/>
      <c r="AE152" s="105"/>
      <c r="AF152" s="105"/>
    </row>
    <row r="153" spans="1:32">
      <c r="A153" s="25" t="s">
        <v>8</v>
      </c>
      <c r="B153" s="105"/>
      <c r="C153" s="105"/>
      <c r="D153" s="105"/>
      <c r="E153" s="105"/>
      <c r="F153" s="105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5"/>
      <c r="R153" s="105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5"/>
      <c r="AD153" s="105"/>
      <c r="AE153" s="105"/>
      <c r="AF153" s="105"/>
    </row>
    <row r="154" spans="1:32">
      <c r="A154" s="105" t="s">
        <v>206</v>
      </c>
      <c r="B154" s="105"/>
      <c r="C154" s="105"/>
      <c r="D154" s="105"/>
      <c r="E154" s="105"/>
      <c r="F154" s="105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5"/>
      <c r="R154" s="105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5"/>
      <c r="AD154" s="105"/>
      <c r="AE154" s="105"/>
      <c r="AF154" s="105"/>
    </row>
    <row r="155" spans="1:32">
      <c r="A155" s="106"/>
      <c r="B155" s="105"/>
      <c r="C155" s="105"/>
      <c r="D155" s="105"/>
      <c r="E155" s="105"/>
      <c r="F155" s="105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5"/>
      <c r="R155" s="105"/>
      <c r="S155" s="105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5"/>
      <c r="AD155" s="105"/>
      <c r="AE155" s="105"/>
      <c r="AF155" s="105"/>
    </row>
    <row r="156" spans="1:32">
      <c r="A156" s="106"/>
      <c r="B156" s="105"/>
      <c r="C156" s="105"/>
      <c r="D156" s="105"/>
      <c r="E156" s="105"/>
      <c r="F156" s="105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5"/>
      <c r="R156" s="105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5"/>
      <c r="AD156" s="105"/>
      <c r="AE156" s="105"/>
      <c r="AF156" s="105"/>
    </row>
    <row r="157" spans="1:32" ht="56.25">
      <c r="A157" s="26" t="s">
        <v>237</v>
      </c>
      <c r="B157" s="105"/>
      <c r="C157" s="105"/>
      <c r="D157" s="105"/>
      <c r="E157" s="105"/>
      <c r="F157" s="105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5"/>
      <c r="R157" s="105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5"/>
      <c r="AD157" s="105"/>
      <c r="AE157" s="105"/>
      <c r="AF157" s="105"/>
    </row>
    <row r="158" spans="1:32">
      <c r="B158" s="74"/>
      <c r="C158" s="74"/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  <c r="AC158" s="74"/>
      <c r="AD158" s="74"/>
      <c r="AE158" s="74"/>
      <c r="AF158" s="74"/>
    </row>
  </sheetData>
  <mergeCells count="29">
    <mergeCell ref="O4:T4"/>
    <mergeCell ref="Q5:Q6"/>
    <mergeCell ref="O5:O6"/>
    <mergeCell ref="B3:B6"/>
    <mergeCell ref="C5:C6"/>
    <mergeCell ref="E5:E6"/>
    <mergeCell ref="K5:K6"/>
    <mergeCell ref="L5:N5"/>
    <mergeCell ref="AA4:AF4"/>
    <mergeCell ref="AB5:AB6"/>
    <mergeCell ref="U5:U6"/>
    <mergeCell ref="W5:W6"/>
    <mergeCell ref="X5:Z5"/>
    <mergeCell ref="AB1:AF1"/>
    <mergeCell ref="D5:D6"/>
    <mergeCell ref="J5:J6"/>
    <mergeCell ref="C3:N3"/>
    <mergeCell ref="F5:H5"/>
    <mergeCell ref="I5:I6"/>
    <mergeCell ref="I4:N4"/>
    <mergeCell ref="C4:H4"/>
    <mergeCell ref="O3:AF3"/>
    <mergeCell ref="U4:Z4"/>
    <mergeCell ref="AA5:AA6"/>
    <mergeCell ref="AC5:AC6"/>
    <mergeCell ref="AD5:AF5"/>
    <mergeCell ref="P5:P6"/>
    <mergeCell ref="V5:V6"/>
    <mergeCell ref="R5:T5"/>
  </mergeCells>
  <phoneticPr fontId="5" type="noConversion"/>
  <printOptions horizontalCentered="1"/>
  <pageMargins left="0.19685039370078741" right="0" top="0.19685039370078741" bottom="0.19685039370078741" header="0.11811023622047245" footer="0.11811023622047245"/>
  <pageSetup paperSize="9" scale="63" fitToWidth="0" fitToHeight="0" orientation="landscape" r:id="rId1"/>
  <headerFooter alignWithMargins="0"/>
  <rowBreaks count="2" manualBreakCount="2">
    <brk id="32" max="37" man="1"/>
    <brk id="64" max="37" man="1"/>
  </rowBreaks>
  <colBreaks count="1" manualBreakCount="1">
    <brk id="14" max="157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AA323"/>
  <sheetViews>
    <sheetView view="pageBreakPreview" zoomScale="70" zoomScaleNormal="60" zoomScaleSheetLayoutView="70" workbookViewId="0">
      <pane xSplit="9" ySplit="10" topLeftCell="J20" activePane="bottomRight" state="frozen"/>
      <selection pane="topRight" activeCell="J1" sqref="J1"/>
      <selection pane="bottomLeft" activeCell="A11" sqref="A11"/>
      <selection pane="bottomRight" activeCell="F32" sqref="F32"/>
    </sheetView>
  </sheetViews>
  <sheetFormatPr defaultRowHeight="18.75"/>
  <cols>
    <col min="1" max="1" width="94.28515625" style="2" customWidth="1"/>
    <col min="2" max="2" width="24.28515625" style="74" customWidth="1"/>
    <col min="3" max="5" width="13.5703125" style="2" bestFit="1" customWidth="1"/>
    <col min="6" max="6" width="13.7109375" style="2" customWidth="1"/>
    <col min="7" max="8" width="13.5703125" style="2" bestFit="1" customWidth="1"/>
    <col min="9" max="9" width="23.42578125" style="108" customWidth="1"/>
    <col min="10" max="15" width="13.5703125" style="2" bestFit="1" customWidth="1"/>
    <col min="16" max="19" width="15.7109375" style="2" bestFit="1" customWidth="1"/>
    <col min="20" max="20" width="15.7109375" style="2" customWidth="1"/>
    <col min="21" max="16384" width="9.140625" style="2"/>
  </cols>
  <sheetData>
    <row r="1" spans="1:27" ht="30" customHeight="1">
      <c r="A1" s="107"/>
      <c r="B1" s="108"/>
      <c r="C1" s="107"/>
      <c r="D1" s="107"/>
      <c r="E1" s="107"/>
      <c r="F1" s="107"/>
      <c r="G1" s="107"/>
      <c r="H1" s="107"/>
      <c r="I1" s="109"/>
      <c r="J1" s="109"/>
      <c r="K1" s="109"/>
      <c r="L1" s="109"/>
      <c r="M1" s="109"/>
      <c r="O1" s="71"/>
      <c r="P1" s="71"/>
      <c r="Q1" s="300" t="s">
        <v>83</v>
      </c>
      <c r="R1" s="300"/>
      <c r="S1" s="300"/>
      <c r="T1" s="300"/>
      <c r="U1" s="38"/>
      <c r="V1" s="38"/>
      <c r="W1" s="38"/>
      <c r="X1" s="38"/>
      <c r="Y1" s="38"/>
      <c r="Z1" s="38"/>
      <c r="AA1" s="38"/>
    </row>
    <row r="2" spans="1:27" ht="82.5" customHeight="1">
      <c r="A2" s="300" t="s">
        <v>88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  <c r="R2" s="300"/>
      <c r="S2" s="300"/>
      <c r="T2" s="72"/>
    </row>
    <row r="3" spans="1:27">
      <c r="A3" s="300" t="s">
        <v>34</v>
      </c>
      <c r="B3" s="300"/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72"/>
    </row>
    <row r="5" spans="1:27" ht="97.5" customHeight="1">
      <c r="A5" s="323" t="s">
        <v>72</v>
      </c>
      <c r="B5" s="307" t="s">
        <v>90</v>
      </c>
      <c r="C5" s="308"/>
      <c r="D5" s="308"/>
      <c r="E5" s="308"/>
      <c r="F5" s="308"/>
      <c r="G5" s="308"/>
      <c r="H5" s="309"/>
      <c r="I5" s="324" t="s">
        <v>35</v>
      </c>
      <c r="J5" s="308" t="s">
        <v>568</v>
      </c>
      <c r="K5" s="308"/>
      <c r="L5" s="308"/>
      <c r="M5" s="308"/>
      <c r="N5" s="308"/>
      <c r="O5" s="309"/>
      <c r="P5" s="324" t="s">
        <v>177</v>
      </c>
      <c r="Q5" s="324"/>
      <c r="R5" s="324"/>
      <c r="S5" s="324"/>
      <c r="T5" s="324"/>
    </row>
    <row r="6" spans="1:27" ht="78.75" customHeight="1">
      <c r="A6" s="323"/>
      <c r="B6" s="33" t="s">
        <v>10</v>
      </c>
      <c r="C6" s="33" t="s">
        <v>563</v>
      </c>
      <c r="D6" s="33" t="s">
        <v>564</v>
      </c>
      <c r="E6" s="33" t="s">
        <v>565</v>
      </c>
      <c r="F6" s="33" t="s">
        <v>566</v>
      </c>
      <c r="G6" s="33" t="s">
        <v>572</v>
      </c>
      <c r="H6" s="33" t="s">
        <v>579</v>
      </c>
      <c r="I6" s="324"/>
      <c r="J6" s="33" t="s">
        <v>563</v>
      </c>
      <c r="K6" s="33" t="s">
        <v>564</v>
      </c>
      <c r="L6" s="33" t="s">
        <v>565</v>
      </c>
      <c r="M6" s="33" t="s">
        <v>566</v>
      </c>
      <c r="N6" s="33" t="s">
        <v>572</v>
      </c>
      <c r="O6" s="33" t="s">
        <v>579</v>
      </c>
      <c r="P6" s="33" t="str">
        <f>D6</f>
        <v>2024 г.</v>
      </c>
      <c r="Q6" s="33" t="str">
        <f t="shared" ref="Q6:T6" si="0">E6</f>
        <v>2025 г.</v>
      </c>
      <c r="R6" s="33" t="str">
        <f t="shared" si="0"/>
        <v>2026 г.</v>
      </c>
      <c r="S6" s="33" t="str">
        <f t="shared" si="0"/>
        <v>2027 г.</v>
      </c>
      <c r="T6" s="33" t="str">
        <f t="shared" si="0"/>
        <v>2028 г.</v>
      </c>
      <c r="U6" s="110"/>
    </row>
    <row r="7" spans="1:27" ht="75">
      <c r="A7" s="171" t="s">
        <v>36</v>
      </c>
      <c r="B7" s="172">
        <v>1</v>
      </c>
      <c r="C7" s="172">
        <v>2</v>
      </c>
      <c r="D7" s="172">
        <v>3</v>
      </c>
      <c r="E7" s="172">
        <v>4</v>
      </c>
      <c r="F7" s="172">
        <v>5</v>
      </c>
      <c r="G7" s="172">
        <v>6</v>
      </c>
      <c r="H7" s="172">
        <v>7</v>
      </c>
      <c r="I7" s="172">
        <v>8</v>
      </c>
      <c r="J7" s="172">
        <v>9</v>
      </c>
      <c r="K7" s="172">
        <v>10</v>
      </c>
      <c r="L7" s="172">
        <v>11</v>
      </c>
      <c r="M7" s="172">
        <v>12</v>
      </c>
      <c r="N7" s="172">
        <v>13</v>
      </c>
      <c r="O7" s="172">
        <v>14</v>
      </c>
      <c r="P7" s="111" t="s">
        <v>558</v>
      </c>
      <c r="Q7" s="111" t="s">
        <v>559</v>
      </c>
      <c r="R7" s="111" t="s">
        <v>560</v>
      </c>
      <c r="S7" s="111" t="s">
        <v>561</v>
      </c>
      <c r="T7" s="111" t="s">
        <v>562</v>
      </c>
    </row>
    <row r="8" spans="1:27">
      <c r="A8" s="312" t="s">
        <v>37</v>
      </c>
      <c r="B8" s="313"/>
      <c r="C8" s="313"/>
      <c r="D8" s="313"/>
      <c r="E8" s="313"/>
      <c r="F8" s="313"/>
      <c r="G8" s="313"/>
      <c r="H8" s="313"/>
      <c r="I8" s="313"/>
      <c r="J8" s="313"/>
      <c r="K8" s="313"/>
      <c r="L8" s="313"/>
      <c r="M8" s="313"/>
      <c r="N8" s="313"/>
      <c r="O8" s="313"/>
      <c r="P8" s="313"/>
      <c r="Q8" s="313"/>
      <c r="R8" s="313"/>
      <c r="S8" s="313"/>
      <c r="T8" s="313"/>
    </row>
    <row r="9" spans="1:27">
      <c r="A9" s="289" t="s">
        <v>534</v>
      </c>
      <c r="B9" s="290"/>
      <c r="C9" s="290"/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0"/>
      <c r="R9" s="290"/>
      <c r="S9" s="290"/>
      <c r="T9" s="290"/>
    </row>
    <row r="10" spans="1:27">
      <c r="A10" s="112" t="s">
        <v>238</v>
      </c>
      <c r="B10" s="113"/>
      <c r="C10" s="114"/>
      <c r="D10" s="114"/>
      <c r="E10" s="114"/>
      <c r="F10" s="114"/>
      <c r="G10" s="114"/>
      <c r="H10" s="114"/>
      <c r="I10" s="113"/>
      <c r="J10" s="115"/>
      <c r="K10" s="115"/>
      <c r="L10" s="115"/>
      <c r="M10" s="115"/>
      <c r="N10" s="115"/>
      <c r="O10" s="115"/>
      <c r="P10" s="116"/>
      <c r="Q10" s="116"/>
      <c r="R10" s="116"/>
      <c r="S10" s="116"/>
      <c r="T10" s="116"/>
    </row>
    <row r="11" spans="1:27">
      <c r="A11" s="117" t="s">
        <v>239</v>
      </c>
      <c r="B11" s="118" t="s">
        <v>48</v>
      </c>
      <c r="C11" s="119"/>
      <c r="D11" s="119"/>
      <c r="E11" s="119"/>
      <c r="F11" s="119"/>
      <c r="G11" s="119"/>
      <c r="H11" s="119"/>
      <c r="I11" s="120">
        <v>318.45999999999998</v>
      </c>
      <c r="J11" s="121"/>
      <c r="K11" s="121"/>
      <c r="L11" s="121"/>
      <c r="M11" s="121"/>
      <c r="N11" s="121"/>
      <c r="O11" s="121"/>
      <c r="P11" s="122"/>
      <c r="Q11" s="122"/>
      <c r="R11" s="122"/>
      <c r="S11" s="122"/>
      <c r="T11" s="122"/>
    </row>
    <row r="12" spans="1:27" ht="37.5">
      <c r="A12" s="117" t="s">
        <v>240</v>
      </c>
      <c r="B12" s="118" t="s">
        <v>48</v>
      </c>
      <c r="C12" s="119"/>
      <c r="D12" s="119"/>
      <c r="E12" s="119"/>
      <c r="F12" s="119"/>
      <c r="G12" s="119"/>
      <c r="H12" s="119"/>
      <c r="I12" s="120">
        <v>736.5</v>
      </c>
      <c r="J12" s="121"/>
      <c r="K12" s="121"/>
      <c r="L12" s="121"/>
      <c r="M12" s="121"/>
      <c r="N12" s="121"/>
      <c r="O12" s="121"/>
      <c r="P12" s="122"/>
      <c r="Q12" s="122"/>
      <c r="R12" s="122"/>
      <c r="S12" s="122"/>
      <c r="T12" s="122"/>
    </row>
    <row r="13" spans="1:27">
      <c r="A13" s="117" t="s">
        <v>241</v>
      </c>
      <c r="B13" s="118" t="s">
        <v>48</v>
      </c>
      <c r="C13" s="119"/>
      <c r="D13" s="119"/>
      <c r="E13" s="119"/>
      <c r="F13" s="119"/>
      <c r="G13" s="119"/>
      <c r="H13" s="119"/>
      <c r="I13" s="120">
        <v>465.9</v>
      </c>
      <c r="J13" s="121"/>
      <c r="K13" s="121"/>
      <c r="L13" s="121"/>
      <c r="M13" s="121"/>
      <c r="N13" s="121"/>
      <c r="O13" s="121"/>
      <c r="P13" s="122"/>
      <c r="Q13" s="122"/>
      <c r="R13" s="122"/>
      <c r="S13" s="122"/>
      <c r="T13" s="122"/>
    </row>
    <row r="14" spans="1:27">
      <c r="A14" s="123" t="s">
        <v>242</v>
      </c>
      <c r="B14" s="113"/>
      <c r="C14" s="119"/>
      <c r="D14" s="119"/>
      <c r="E14" s="119"/>
      <c r="F14" s="119"/>
      <c r="G14" s="119"/>
      <c r="H14" s="119"/>
      <c r="I14" s="113"/>
      <c r="J14" s="121"/>
      <c r="K14" s="121"/>
      <c r="L14" s="121"/>
      <c r="M14" s="121"/>
      <c r="N14" s="121"/>
      <c r="O14" s="121"/>
      <c r="P14" s="122"/>
      <c r="Q14" s="122"/>
      <c r="R14" s="122"/>
      <c r="S14" s="122"/>
      <c r="T14" s="122"/>
    </row>
    <row r="15" spans="1:27">
      <c r="A15" s="117" t="s">
        <v>243</v>
      </c>
      <c r="B15" s="124" t="s">
        <v>48</v>
      </c>
      <c r="C15" s="119"/>
      <c r="D15" s="119"/>
      <c r="E15" s="119"/>
      <c r="F15" s="119"/>
      <c r="G15" s="119"/>
      <c r="H15" s="119"/>
      <c r="I15" s="120">
        <v>5916.25</v>
      </c>
      <c r="J15" s="121"/>
      <c r="K15" s="121"/>
      <c r="L15" s="121"/>
      <c r="M15" s="121"/>
      <c r="N15" s="121"/>
      <c r="O15" s="121"/>
      <c r="P15" s="122"/>
      <c r="Q15" s="122"/>
      <c r="R15" s="122"/>
      <c r="S15" s="122"/>
      <c r="T15" s="122"/>
    </row>
    <row r="16" spans="1:27" ht="52.5" customHeight="1">
      <c r="A16" s="117" t="s">
        <v>244</v>
      </c>
      <c r="B16" s="118" t="s">
        <v>39</v>
      </c>
      <c r="C16" s="119"/>
      <c r="D16" s="119"/>
      <c r="E16" s="119"/>
      <c r="F16" s="119"/>
      <c r="G16" s="119"/>
      <c r="H16" s="119"/>
      <c r="I16" s="120">
        <v>1345</v>
      </c>
      <c r="J16" s="121"/>
      <c r="K16" s="121"/>
      <c r="L16" s="121"/>
      <c r="M16" s="121"/>
      <c r="N16" s="121"/>
      <c r="O16" s="121"/>
      <c r="P16" s="122"/>
      <c r="Q16" s="122"/>
      <c r="R16" s="122"/>
      <c r="S16" s="122"/>
      <c r="T16" s="122"/>
    </row>
    <row r="17" spans="1:24">
      <c r="A17" s="117" t="s">
        <v>245</v>
      </c>
      <c r="B17" s="118" t="s">
        <v>39</v>
      </c>
      <c r="C17" s="119"/>
      <c r="D17" s="119"/>
      <c r="E17" s="119"/>
      <c r="F17" s="119"/>
      <c r="G17" s="119"/>
      <c r="H17" s="119"/>
      <c r="I17" s="120">
        <v>387.45</v>
      </c>
      <c r="J17" s="121"/>
      <c r="K17" s="121"/>
      <c r="L17" s="121"/>
      <c r="M17" s="121"/>
      <c r="N17" s="121"/>
      <c r="O17" s="121"/>
      <c r="P17" s="122"/>
      <c r="Q17" s="122"/>
      <c r="R17" s="122"/>
      <c r="S17" s="122"/>
      <c r="T17" s="122"/>
    </row>
    <row r="18" spans="1:24">
      <c r="A18" s="123" t="s">
        <v>246</v>
      </c>
      <c r="B18" s="118" t="s">
        <v>48</v>
      </c>
      <c r="C18" s="119"/>
      <c r="D18" s="119"/>
      <c r="E18" s="119"/>
      <c r="F18" s="119"/>
      <c r="G18" s="119"/>
      <c r="H18" s="119"/>
      <c r="I18" s="120">
        <v>8557.9</v>
      </c>
      <c r="J18" s="121"/>
      <c r="K18" s="121"/>
      <c r="L18" s="121"/>
      <c r="M18" s="121"/>
      <c r="N18" s="121"/>
      <c r="O18" s="121"/>
      <c r="P18" s="122"/>
      <c r="Q18" s="122"/>
      <c r="R18" s="122"/>
      <c r="S18" s="122"/>
      <c r="T18" s="122"/>
    </row>
    <row r="19" spans="1:24">
      <c r="A19" s="117" t="s">
        <v>247</v>
      </c>
      <c r="B19" s="118" t="s">
        <v>48</v>
      </c>
      <c r="C19" s="119"/>
      <c r="D19" s="119"/>
      <c r="E19" s="119"/>
      <c r="F19" s="119"/>
      <c r="G19" s="119"/>
      <c r="H19" s="119"/>
      <c r="I19" s="120">
        <v>1939.92</v>
      </c>
      <c r="J19" s="121"/>
      <c r="K19" s="121"/>
      <c r="L19" s="121"/>
      <c r="M19" s="121"/>
      <c r="N19" s="121"/>
      <c r="O19" s="121"/>
      <c r="P19" s="122"/>
      <c r="Q19" s="122"/>
      <c r="R19" s="122"/>
      <c r="S19" s="122"/>
      <c r="T19" s="122"/>
    </row>
    <row r="20" spans="1:24">
      <c r="A20" s="123" t="s">
        <v>248</v>
      </c>
      <c r="B20" s="113"/>
      <c r="C20" s="119"/>
      <c r="D20" s="119"/>
      <c r="E20" s="119"/>
      <c r="F20" s="119"/>
      <c r="G20" s="119"/>
      <c r="H20" s="119"/>
      <c r="I20" s="113"/>
      <c r="J20" s="121"/>
      <c r="K20" s="121"/>
      <c r="L20" s="121"/>
      <c r="M20" s="121"/>
      <c r="N20" s="121"/>
      <c r="O20" s="121"/>
      <c r="P20" s="122"/>
      <c r="Q20" s="122"/>
      <c r="R20" s="122"/>
      <c r="S20" s="122"/>
      <c r="T20" s="122"/>
    </row>
    <row r="21" spans="1:24">
      <c r="A21" s="117" t="s">
        <v>249</v>
      </c>
      <c r="B21" s="118" t="s">
        <v>48</v>
      </c>
      <c r="C21" s="119"/>
      <c r="D21" s="119"/>
      <c r="E21" s="119"/>
      <c r="F21" s="119"/>
      <c r="G21" s="119"/>
      <c r="H21" s="119"/>
      <c r="I21" s="120">
        <v>2263.3000000000002</v>
      </c>
      <c r="J21" s="121"/>
      <c r="K21" s="121"/>
      <c r="L21" s="121"/>
      <c r="M21" s="121"/>
      <c r="N21" s="121"/>
      <c r="O21" s="121"/>
      <c r="P21" s="122"/>
      <c r="Q21" s="122"/>
      <c r="R21" s="122"/>
      <c r="S21" s="122"/>
      <c r="T21" s="122"/>
    </row>
    <row r="22" spans="1:24">
      <c r="A22" s="117" t="s">
        <v>250</v>
      </c>
      <c r="B22" s="118" t="s">
        <v>48</v>
      </c>
      <c r="C22" s="119"/>
      <c r="D22" s="119"/>
      <c r="E22" s="119"/>
      <c r="F22" s="119"/>
      <c r="G22" s="119"/>
      <c r="H22" s="119"/>
      <c r="I22" s="120">
        <v>2263.3000000000002</v>
      </c>
      <c r="J22" s="121"/>
      <c r="K22" s="121"/>
      <c r="L22" s="121"/>
      <c r="M22" s="121"/>
      <c r="N22" s="121"/>
      <c r="O22" s="121"/>
      <c r="P22" s="122"/>
      <c r="Q22" s="122"/>
      <c r="R22" s="122"/>
      <c r="S22" s="122"/>
      <c r="T22" s="122"/>
    </row>
    <row r="23" spans="1:24">
      <c r="A23" s="117" t="s">
        <v>550</v>
      </c>
      <c r="B23" s="125" t="s">
        <v>552</v>
      </c>
      <c r="C23" s="126"/>
      <c r="D23" s="126"/>
      <c r="E23" s="126"/>
      <c r="F23" s="126"/>
      <c r="G23" s="126"/>
      <c r="H23" s="126"/>
      <c r="I23" s="127">
        <v>26.34</v>
      </c>
      <c r="J23" s="128"/>
      <c r="K23" s="128"/>
      <c r="L23" s="128"/>
      <c r="M23" s="128"/>
      <c r="N23" s="128"/>
      <c r="O23" s="128"/>
      <c r="P23" s="113"/>
      <c r="Q23" s="113"/>
      <c r="R23" s="113"/>
      <c r="S23" s="113"/>
      <c r="T23" s="113"/>
    </row>
    <row r="24" spans="1:24">
      <c r="A24" s="117" t="s">
        <v>551</v>
      </c>
      <c r="B24" s="125" t="s">
        <v>552</v>
      </c>
      <c r="C24" s="281">
        <v>21659.7</v>
      </c>
      <c r="D24" s="281">
        <v>19362.5</v>
      </c>
      <c r="E24" s="281">
        <v>19700</v>
      </c>
      <c r="F24" s="281">
        <v>20800</v>
      </c>
      <c r="G24" s="281">
        <v>21500</v>
      </c>
      <c r="H24" s="281">
        <v>23000</v>
      </c>
      <c r="I24" s="127">
        <v>829.66</v>
      </c>
      <c r="J24" s="282">
        <f>C24*I24/1000</f>
        <v>17970.186701999999</v>
      </c>
      <c r="K24" s="282">
        <f>D24*I24/1000</f>
        <v>16064.29175</v>
      </c>
      <c r="L24" s="282">
        <f>E24*I24/1000</f>
        <v>16344.302</v>
      </c>
      <c r="M24" s="282">
        <f>F24*I24/1000</f>
        <v>17256.928</v>
      </c>
      <c r="N24" s="282">
        <f>G24*I24/1000</f>
        <v>17837.689999999999</v>
      </c>
      <c r="O24" s="282">
        <f>H24*I24/1000</f>
        <v>19082.18</v>
      </c>
      <c r="P24" s="283">
        <f>K24/J24*100</f>
        <v>89.394128265857802</v>
      </c>
      <c r="Q24" s="283">
        <f>L24/K24*100</f>
        <v>101.74306003873465</v>
      </c>
      <c r="R24" s="283">
        <f>M24/L24*100</f>
        <v>105.58375634517768</v>
      </c>
      <c r="S24" s="283">
        <f>N24/M24*100</f>
        <v>103.3653846153846</v>
      </c>
      <c r="T24" s="283">
        <f>O24/N24*100</f>
        <v>106.97674418604652</v>
      </c>
      <c r="U24" s="284"/>
      <c r="V24" s="284"/>
      <c r="W24" s="284"/>
      <c r="X24" s="284"/>
    </row>
    <row r="25" spans="1:24">
      <c r="A25" s="129" t="s">
        <v>251</v>
      </c>
      <c r="B25" s="113"/>
      <c r="C25" s="126"/>
      <c r="D25" s="126"/>
      <c r="E25" s="126"/>
      <c r="F25" s="126"/>
      <c r="G25" s="126"/>
      <c r="H25" s="126"/>
      <c r="I25" s="113"/>
      <c r="J25" s="128"/>
      <c r="K25" s="128"/>
      <c r="L25" s="128"/>
      <c r="M25" s="128"/>
      <c r="N25" s="128"/>
      <c r="O25" s="128"/>
      <c r="P25" s="113"/>
      <c r="Q25" s="113"/>
      <c r="R25" s="113"/>
      <c r="S25" s="113"/>
      <c r="T25" s="113"/>
    </row>
    <row r="26" spans="1:24">
      <c r="A26" s="130" t="s">
        <v>252</v>
      </c>
      <c r="B26" s="125" t="s">
        <v>48</v>
      </c>
      <c r="C26" s="126"/>
      <c r="D26" s="126"/>
      <c r="E26" s="126"/>
      <c r="F26" s="126"/>
      <c r="G26" s="126"/>
      <c r="H26" s="126"/>
      <c r="I26" s="127">
        <v>2280</v>
      </c>
      <c r="J26" s="128"/>
      <c r="K26" s="128"/>
      <c r="L26" s="128"/>
      <c r="M26" s="128"/>
      <c r="N26" s="128"/>
      <c r="O26" s="128"/>
      <c r="P26" s="113"/>
      <c r="Q26" s="113"/>
      <c r="R26" s="113"/>
      <c r="S26" s="113"/>
      <c r="T26" s="113"/>
    </row>
    <row r="27" spans="1:24">
      <c r="A27" s="130" t="s">
        <v>253</v>
      </c>
      <c r="B27" s="125" t="s">
        <v>48</v>
      </c>
      <c r="C27" s="126"/>
      <c r="D27" s="126"/>
      <c r="E27" s="126"/>
      <c r="F27" s="126"/>
      <c r="G27" s="126"/>
      <c r="H27" s="126"/>
      <c r="I27" s="127">
        <v>394.43</v>
      </c>
      <c r="J27" s="128"/>
      <c r="K27" s="128"/>
      <c r="L27" s="128"/>
      <c r="M27" s="128"/>
      <c r="N27" s="128"/>
      <c r="O27" s="128"/>
      <c r="P27" s="113"/>
      <c r="Q27" s="113"/>
      <c r="R27" s="113"/>
      <c r="S27" s="113"/>
      <c r="T27" s="113"/>
    </row>
    <row r="28" spans="1:24">
      <c r="A28" s="130" t="s">
        <v>254</v>
      </c>
      <c r="B28" s="125" t="s">
        <v>48</v>
      </c>
      <c r="C28" s="126"/>
      <c r="D28" s="126"/>
      <c r="E28" s="126"/>
      <c r="F28" s="126"/>
      <c r="G28" s="126"/>
      <c r="H28" s="126"/>
      <c r="I28" s="127">
        <v>104.07</v>
      </c>
      <c r="J28" s="128"/>
      <c r="K28" s="128"/>
      <c r="L28" s="128"/>
      <c r="M28" s="128"/>
      <c r="N28" s="128"/>
      <c r="O28" s="128"/>
      <c r="P28" s="113"/>
      <c r="Q28" s="113"/>
      <c r="R28" s="113"/>
      <c r="S28" s="113"/>
      <c r="T28" s="113"/>
    </row>
    <row r="29" spans="1:24">
      <c r="A29" s="130" t="s">
        <v>255</v>
      </c>
      <c r="B29" s="125" t="s">
        <v>40</v>
      </c>
      <c r="C29" s="126"/>
      <c r="D29" s="126"/>
      <c r="E29" s="126"/>
      <c r="F29" s="126"/>
      <c r="G29" s="126"/>
      <c r="H29" s="126"/>
      <c r="I29" s="127">
        <v>245.95</v>
      </c>
      <c r="J29" s="128"/>
      <c r="K29" s="128"/>
      <c r="L29" s="128"/>
      <c r="M29" s="128"/>
      <c r="N29" s="128"/>
      <c r="O29" s="128"/>
      <c r="P29" s="113"/>
      <c r="Q29" s="113"/>
      <c r="R29" s="113"/>
      <c r="S29" s="113"/>
      <c r="T29" s="113"/>
    </row>
    <row r="30" spans="1:24">
      <c r="A30" s="130" t="s">
        <v>256</v>
      </c>
      <c r="B30" s="125" t="s">
        <v>40</v>
      </c>
      <c r="C30" s="126"/>
      <c r="D30" s="126"/>
      <c r="E30" s="126"/>
      <c r="F30" s="126"/>
      <c r="G30" s="126"/>
      <c r="H30" s="126"/>
      <c r="I30" s="127">
        <v>77.53</v>
      </c>
      <c r="J30" s="128"/>
      <c r="K30" s="128"/>
      <c r="L30" s="128"/>
      <c r="M30" s="128"/>
      <c r="N30" s="128"/>
      <c r="O30" s="128"/>
      <c r="P30" s="113"/>
      <c r="Q30" s="113"/>
      <c r="R30" s="113"/>
      <c r="S30" s="113"/>
      <c r="T30" s="113"/>
    </row>
    <row r="31" spans="1:24">
      <c r="A31" s="130" t="s">
        <v>257</v>
      </c>
      <c r="B31" s="125" t="s">
        <v>40</v>
      </c>
      <c r="C31" s="126"/>
      <c r="D31" s="126"/>
      <c r="E31" s="126"/>
      <c r="F31" s="126"/>
      <c r="G31" s="126"/>
      <c r="H31" s="126"/>
      <c r="I31" s="127">
        <v>324.39999999999998</v>
      </c>
      <c r="J31" s="128"/>
      <c r="K31" s="128"/>
      <c r="L31" s="128"/>
      <c r="M31" s="128"/>
      <c r="N31" s="128"/>
      <c r="O31" s="128"/>
      <c r="P31" s="113"/>
      <c r="Q31" s="113"/>
      <c r="R31" s="113"/>
      <c r="S31" s="113"/>
      <c r="T31" s="113"/>
    </row>
    <row r="32" spans="1:24">
      <c r="A32" s="130" t="s">
        <v>258</v>
      </c>
      <c r="B32" s="125" t="s">
        <v>40</v>
      </c>
      <c r="C32" s="126"/>
      <c r="D32" s="126"/>
      <c r="E32" s="126"/>
      <c r="F32" s="126"/>
      <c r="G32" s="126"/>
      <c r="H32" s="126"/>
      <c r="I32" s="127">
        <v>301.42</v>
      </c>
      <c r="J32" s="128"/>
      <c r="K32" s="128"/>
      <c r="L32" s="128"/>
      <c r="M32" s="128"/>
      <c r="N32" s="128"/>
      <c r="O32" s="128"/>
      <c r="P32" s="113"/>
      <c r="Q32" s="113"/>
      <c r="R32" s="113"/>
      <c r="S32" s="113"/>
      <c r="T32" s="113"/>
    </row>
    <row r="33" spans="1:20">
      <c r="A33" s="130" t="s">
        <v>259</v>
      </c>
      <c r="B33" s="125" t="s">
        <v>40</v>
      </c>
      <c r="C33" s="126"/>
      <c r="D33" s="126"/>
      <c r="E33" s="126"/>
      <c r="F33" s="126"/>
      <c r="G33" s="126"/>
      <c r="H33" s="126"/>
      <c r="I33" s="127">
        <v>222.7</v>
      </c>
      <c r="J33" s="128"/>
      <c r="K33" s="128"/>
      <c r="L33" s="128"/>
      <c r="M33" s="128"/>
      <c r="N33" s="128"/>
      <c r="O33" s="128"/>
      <c r="P33" s="113"/>
      <c r="Q33" s="113"/>
      <c r="R33" s="113"/>
      <c r="S33" s="113"/>
      <c r="T33" s="113"/>
    </row>
    <row r="34" spans="1:20">
      <c r="A34" s="130" t="s">
        <v>260</v>
      </c>
      <c r="B34" s="125" t="s">
        <v>40</v>
      </c>
      <c r="C34" s="126"/>
      <c r="D34" s="126"/>
      <c r="E34" s="126"/>
      <c r="F34" s="126"/>
      <c r="G34" s="126"/>
      <c r="H34" s="126"/>
      <c r="I34" s="127">
        <v>168.3</v>
      </c>
      <c r="J34" s="128"/>
      <c r="K34" s="128"/>
      <c r="L34" s="128"/>
      <c r="M34" s="128"/>
      <c r="N34" s="128"/>
      <c r="O34" s="128"/>
      <c r="P34" s="113"/>
      <c r="Q34" s="113"/>
      <c r="R34" s="113"/>
      <c r="S34" s="113"/>
      <c r="T34" s="113"/>
    </row>
    <row r="35" spans="1:20">
      <c r="A35" s="130" t="s">
        <v>261</v>
      </c>
      <c r="B35" s="125" t="s">
        <v>48</v>
      </c>
      <c r="C35" s="126"/>
      <c r="D35" s="126"/>
      <c r="E35" s="126"/>
      <c r="F35" s="126"/>
      <c r="G35" s="126"/>
      <c r="H35" s="126"/>
      <c r="I35" s="127">
        <v>186.48</v>
      </c>
      <c r="J35" s="128"/>
      <c r="K35" s="128"/>
      <c r="L35" s="128"/>
      <c r="M35" s="128"/>
      <c r="N35" s="128"/>
      <c r="O35" s="128"/>
      <c r="P35" s="113"/>
      <c r="Q35" s="113"/>
      <c r="R35" s="113"/>
      <c r="S35" s="113"/>
      <c r="T35" s="113"/>
    </row>
    <row r="36" spans="1:20">
      <c r="A36" s="130" t="s">
        <v>262</v>
      </c>
      <c r="B36" s="125" t="s">
        <v>41</v>
      </c>
      <c r="C36" s="126"/>
      <c r="D36" s="126"/>
      <c r="E36" s="126"/>
      <c r="F36" s="126"/>
      <c r="G36" s="126"/>
      <c r="H36" s="126"/>
      <c r="I36" s="127">
        <v>1</v>
      </c>
      <c r="J36" s="128"/>
      <c r="K36" s="128"/>
      <c r="L36" s="128"/>
      <c r="M36" s="128"/>
      <c r="N36" s="128"/>
      <c r="O36" s="128"/>
      <c r="P36" s="113"/>
      <c r="Q36" s="113"/>
      <c r="R36" s="113"/>
      <c r="S36" s="113"/>
      <c r="T36" s="113"/>
    </row>
    <row r="37" spans="1:20">
      <c r="A37" s="130" t="s">
        <v>263</v>
      </c>
      <c r="B37" s="125" t="s">
        <v>41</v>
      </c>
      <c r="C37" s="126"/>
      <c r="D37" s="126"/>
      <c r="E37" s="126"/>
      <c r="F37" s="126"/>
      <c r="G37" s="126"/>
      <c r="H37" s="126"/>
      <c r="I37" s="127">
        <v>0.34</v>
      </c>
      <c r="J37" s="128"/>
      <c r="K37" s="128"/>
      <c r="L37" s="128"/>
      <c r="M37" s="128"/>
      <c r="N37" s="128"/>
      <c r="O37" s="128"/>
      <c r="P37" s="113"/>
      <c r="Q37" s="113"/>
      <c r="R37" s="113"/>
      <c r="S37" s="113"/>
      <c r="T37" s="113"/>
    </row>
    <row r="38" spans="1:20">
      <c r="A38" s="131" t="s">
        <v>42</v>
      </c>
      <c r="B38" s="132" t="s">
        <v>71</v>
      </c>
      <c r="C38" s="133"/>
      <c r="D38" s="133"/>
      <c r="E38" s="133"/>
      <c r="F38" s="133"/>
      <c r="G38" s="133" t="s">
        <v>71</v>
      </c>
      <c r="H38" s="133"/>
      <c r="I38" s="134" t="s">
        <v>71</v>
      </c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</row>
    <row r="39" spans="1:20">
      <c r="A39" s="289" t="s">
        <v>535</v>
      </c>
      <c r="B39" s="290"/>
      <c r="C39" s="290"/>
      <c r="D39" s="290"/>
      <c r="E39" s="290"/>
      <c r="F39" s="290"/>
      <c r="G39" s="290"/>
      <c r="H39" s="290"/>
      <c r="I39" s="290"/>
      <c r="J39" s="290"/>
      <c r="K39" s="290"/>
      <c r="L39" s="290"/>
      <c r="M39" s="290"/>
      <c r="N39" s="290"/>
      <c r="O39" s="290"/>
      <c r="P39" s="290"/>
      <c r="Q39" s="290"/>
      <c r="R39" s="290"/>
      <c r="S39" s="290"/>
      <c r="T39" s="290"/>
    </row>
    <row r="40" spans="1:20" ht="52.5" customHeight="1">
      <c r="A40" s="136" t="s">
        <v>266</v>
      </c>
      <c r="B40" s="137"/>
      <c r="C40" s="138"/>
      <c r="D40" s="133"/>
      <c r="E40" s="133"/>
      <c r="F40" s="133"/>
      <c r="G40" s="133"/>
      <c r="H40" s="133"/>
      <c r="I40" s="139"/>
      <c r="J40" s="135"/>
      <c r="K40" s="135"/>
      <c r="L40" s="135"/>
      <c r="M40" s="135"/>
      <c r="N40" s="135"/>
      <c r="O40" s="135"/>
      <c r="P40" s="139"/>
      <c r="Q40" s="139"/>
      <c r="R40" s="139"/>
      <c r="S40" s="139"/>
      <c r="T40" s="140"/>
    </row>
    <row r="41" spans="1:20" ht="37.5">
      <c r="A41" s="141" t="s">
        <v>267</v>
      </c>
      <c r="B41" s="142" t="s">
        <v>41</v>
      </c>
      <c r="C41" s="114"/>
      <c r="D41" s="114"/>
      <c r="E41" s="114"/>
      <c r="F41" s="114"/>
      <c r="G41" s="114"/>
      <c r="H41" s="114"/>
      <c r="I41" s="143">
        <v>127.61</v>
      </c>
      <c r="J41" s="115"/>
      <c r="K41" s="115"/>
      <c r="L41" s="115"/>
      <c r="M41" s="115"/>
      <c r="N41" s="115"/>
      <c r="O41" s="115"/>
      <c r="P41" s="116"/>
      <c r="Q41" s="116"/>
      <c r="R41" s="116"/>
      <c r="S41" s="116"/>
      <c r="T41" s="116"/>
    </row>
    <row r="42" spans="1:20" ht="37.5">
      <c r="A42" s="117" t="s">
        <v>268</v>
      </c>
      <c r="B42" s="118" t="s">
        <v>41</v>
      </c>
      <c r="C42" s="119"/>
      <c r="D42" s="119"/>
      <c r="E42" s="119"/>
      <c r="F42" s="119"/>
      <c r="G42" s="119"/>
      <c r="H42" s="119"/>
      <c r="I42" s="120">
        <v>156.41</v>
      </c>
      <c r="J42" s="121"/>
      <c r="K42" s="121"/>
      <c r="L42" s="121"/>
      <c r="M42" s="121"/>
      <c r="N42" s="121"/>
      <c r="O42" s="121"/>
      <c r="P42" s="122"/>
      <c r="Q42" s="122"/>
      <c r="R42" s="122"/>
      <c r="S42" s="122"/>
      <c r="T42" s="122"/>
    </row>
    <row r="43" spans="1:20" ht="37.5">
      <c r="A43" s="117" t="s">
        <v>269</v>
      </c>
      <c r="B43" s="118" t="s">
        <v>41</v>
      </c>
      <c r="C43" s="119"/>
      <c r="D43" s="119"/>
      <c r="E43" s="119"/>
      <c r="F43" s="119"/>
      <c r="G43" s="119"/>
      <c r="H43" s="119"/>
      <c r="I43" s="120">
        <v>91.18</v>
      </c>
      <c r="J43" s="121"/>
      <c r="K43" s="121"/>
      <c r="L43" s="121"/>
      <c r="M43" s="121"/>
      <c r="N43" s="121"/>
      <c r="O43" s="121"/>
      <c r="P43" s="122"/>
      <c r="Q43" s="122"/>
      <c r="R43" s="122"/>
      <c r="S43" s="122"/>
      <c r="T43" s="122"/>
    </row>
    <row r="44" spans="1:20" ht="75">
      <c r="A44" s="117" t="s">
        <v>270</v>
      </c>
      <c r="B44" s="118" t="s">
        <v>41</v>
      </c>
      <c r="C44" s="119"/>
      <c r="D44" s="119"/>
      <c r="E44" s="119"/>
      <c r="F44" s="119"/>
      <c r="G44" s="119"/>
      <c r="H44" s="119"/>
      <c r="I44" s="120">
        <v>85.36</v>
      </c>
      <c r="J44" s="121"/>
      <c r="K44" s="121"/>
      <c r="L44" s="121"/>
      <c r="M44" s="121"/>
      <c r="N44" s="121"/>
      <c r="O44" s="121"/>
      <c r="P44" s="122"/>
      <c r="Q44" s="122"/>
      <c r="R44" s="122"/>
      <c r="S44" s="122"/>
      <c r="T44" s="122"/>
    </row>
    <row r="45" spans="1:20" ht="37.5">
      <c r="A45" s="117" t="s">
        <v>271</v>
      </c>
      <c r="B45" s="118" t="s">
        <v>41</v>
      </c>
      <c r="C45" s="119"/>
      <c r="D45" s="119"/>
      <c r="E45" s="119"/>
      <c r="F45" s="119"/>
      <c r="G45" s="119"/>
      <c r="H45" s="119"/>
      <c r="I45" s="120">
        <v>114.67</v>
      </c>
      <c r="J45" s="121"/>
      <c r="K45" s="121"/>
      <c r="L45" s="121"/>
      <c r="M45" s="121"/>
      <c r="N45" s="121"/>
      <c r="O45" s="121"/>
      <c r="P45" s="122"/>
      <c r="Q45" s="122"/>
      <c r="R45" s="122"/>
      <c r="S45" s="122"/>
      <c r="T45" s="122"/>
    </row>
    <row r="46" spans="1:20" ht="37.5">
      <c r="A46" s="117" t="s">
        <v>272</v>
      </c>
      <c r="B46" s="118" t="s">
        <v>41</v>
      </c>
      <c r="C46" s="119"/>
      <c r="D46" s="119"/>
      <c r="E46" s="119"/>
      <c r="F46" s="119"/>
      <c r="G46" s="119"/>
      <c r="H46" s="119"/>
      <c r="I46" s="120">
        <v>91.18</v>
      </c>
      <c r="J46" s="121"/>
      <c r="K46" s="121"/>
      <c r="L46" s="121"/>
      <c r="M46" s="121"/>
      <c r="N46" s="121"/>
      <c r="O46" s="121"/>
      <c r="P46" s="122"/>
      <c r="Q46" s="122"/>
      <c r="R46" s="122"/>
      <c r="S46" s="122"/>
      <c r="T46" s="122"/>
    </row>
    <row r="47" spans="1:20" ht="37.5">
      <c r="A47" s="117" t="s">
        <v>273</v>
      </c>
      <c r="B47" s="118" t="s">
        <v>41</v>
      </c>
      <c r="C47" s="119"/>
      <c r="D47" s="119"/>
      <c r="E47" s="119"/>
      <c r="F47" s="119"/>
      <c r="G47" s="119"/>
      <c r="H47" s="119"/>
      <c r="I47" s="120">
        <v>126.54</v>
      </c>
      <c r="J47" s="121"/>
      <c r="K47" s="121"/>
      <c r="L47" s="121"/>
      <c r="M47" s="121"/>
      <c r="N47" s="121"/>
      <c r="O47" s="121"/>
      <c r="P47" s="122"/>
      <c r="Q47" s="122"/>
      <c r="R47" s="122"/>
      <c r="S47" s="122"/>
      <c r="T47" s="122"/>
    </row>
    <row r="48" spans="1:20">
      <c r="A48" s="117" t="s">
        <v>274</v>
      </c>
      <c r="B48" s="118" t="s">
        <v>41</v>
      </c>
      <c r="C48" s="119"/>
      <c r="D48" s="119"/>
      <c r="E48" s="119"/>
      <c r="F48" s="119"/>
      <c r="G48" s="119"/>
      <c r="H48" s="119"/>
      <c r="I48" s="120">
        <v>23.56</v>
      </c>
      <c r="J48" s="121"/>
      <c r="K48" s="121"/>
      <c r="L48" s="121"/>
      <c r="M48" s="121"/>
      <c r="N48" s="121"/>
      <c r="O48" s="121"/>
      <c r="P48" s="122"/>
      <c r="Q48" s="122"/>
      <c r="R48" s="122"/>
      <c r="S48" s="122"/>
      <c r="T48" s="122"/>
    </row>
    <row r="49" spans="1:20">
      <c r="A49" s="117" t="s">
        <v>275</v>
      </c>
      <c r="B49" s="118" t="s">
        <v>41</v>
      </c>
      <c r="C49" s="119"/>
      <c r="D49" s="119"/>
      <c r="E49" s="119"/>
      <c r="F49" s="119"/>
      <c r="G49" s="119"/>
      <c r="H49" s="119"/>
      <c r="I49" s="120">
        <v>75.790000000000006</v>
      </c>
      <c r="J49" s="121"/>
      <c r="K49" s="121"/>
      <c r="L49" s="121"/>
      <c r="M49" s="121"/>
      <c r="N49" s="121"/>
      <c r="O49" s="121"/>
      <c r="P49" s="122"/>
      <c r="Q49" s="122"/>
      <c r="R49" s="122"/>
      <c r="S49" s="122"/>
      <c r="T49" s="122"/>
    </row>
    <row r="50" spans="1:20" ht="37.5">
      <c r="A50" s="117" t="s">
        <v>276</v>
      </c>
      <c r="B50" s="118" t="s">
        <v>41</v>
      </c>
      <c r="C50" s="119"/>
      <c r="D50" s="119"/>
      <c r="E50" s="119"/>
      <c r="F50" s="119"/>
      <c r="G50" s="119"/>
      <c r="H50" s="119"/>
      <c r="I50" s="120">
        <v>74.56</v>
      </c>
      <c r="J50" s="121"/>
      <c r="K50" s="121"/>
      <c r="L50" s="121"/>
      <c r="M50" s="121"/>
      <c r="N50" s="121"/>
      <c r="O50" s="121"/>
      <c r="P50" s="122"/>
      <c r="Q50" s="122"/>
      <c r="R50" s="122"/>
      <c r="S50" s="122"/>
      <c r="T50" s="122"/>
    </row>
    <row r="51" spans="1:20" ht="22.5" customHeight="1">
      <c r="A51" s="117" t="s">
        <v>277</v>
      </c>
      <c r="B51" s="144" t="s">
        <v>41</v>
      </c>
      <c r="C51" s="119"/>
      <c r="D51" s="119"/>
      <c r="E51" s="119"/>
      <c r="F51" s="119"/>
      <c r="G51" s="119"/>
      <c r="H51" s="119"/>
      <c r="I51" s="120">
        <v>46.58</v>
      </c>
      <c r="J51" s="121"/>
      <c r="K51" s="121"/>
      <c r="L51" s="121"/>
      <c r="M51" s="121"/>
      <c r="N51" s="121"/>
      <c r="O51" s="121"/>
      <c r="P51" s="122"/>
      <c r="Q51" s="122"/>
      <c r="R51" s="122"/>
      <c r="S51" s="122"/>
      <c r="T51" s="122"/>
    </row>
    <row r="52" spans="1:20" ht="37.5">
      <c r="A52" s="117" t="s">
        <v>278</v>
      </c>
      <c r="B52" s="124" t="s">
        <v>41</v>
      </c>
      <c r="C52" s="119"/>
      <c r="D52" s="119"/>
      <c r="E52" s="119"/>
      <c r="F52" s="119"/>
      <c r="G52" s="119"/>
      <c r="H52" s="119"/>
      <c r="I52" s="120">
        <v>196.3</v>
      </c>
      <c r="J52" s="121"/>
      <c r="K52" s="121"/>
      <c r="L52" s="121"/>
      <c r="M52" s="121"/>
      <c r="N52" s="121"/>
      <c r="O52" s="121"/>
      <c r="P52" s="122"/>
      <c r="Q52" s="122"/>
      <c r="R52" s="122"/>
      <c r="S52" s="122"/>
      <c r="T52" s="122"/>
    </row>
    <row r="53" spans="1:20" ht="25.5" customHeight="1">
      <c r="A53" s="117" t="s">
        <v>279</v>
      </c>
      <c r="B53" s="124" t="s">
        <v>41</v>
      </c>
      <c r="C53" s="119"/>
      <c r="D53" s="119"/>
      <c r="E53" s="119"/>
      <c r="F53" s="119"/>
      <c r="G53" s="119"/>
      <c r="H53" s="119"/>
      <c r="I53" s="120">
        <v>268</v>
      </c>
      <c r="J53" s="121"/>
      <c r="K53" s="121"/>
      <c r="L53" s="121"/>
      <c r="M53" s="121"/>
      <c r="N53" s="121"/>
      <c r="O53" s="121"/>
      <c r="P53" s="122"/>
      <c r="Q53" s="122"/>
      <c r="R53" s="122"/>
      <c r="S53" s="122"/>
      <c r="T53" s="122"/>
    </row>
    <row r="54" spans="1:20" ht="28.5" customHeight="1">
      <c r="A54" s="117" t="s">
        <v>280</v>
      </c>
      <c r="B54" s="124" t="s">
        <v>41</v>
      </c>
      <c r="C54" s="119"/>
      <c r="D54" s="119"/>
      <c r="E54" s="119"/>
      <c r="F54" s="119"/>
      <c r="G54" s="119"/>
      <c r="H54" s="119"/>
      <c r="I54" s="120">
        <v>220.7</v>
      </c>
      <c r="J54" s="121"/>
      <c r="K54" s="121"/>
      <c r="L54" s="121"/>
      <c r="M54" s="121"/>
      <c r="N54" s="121"/>
      <c r="O54" s="121"/>
      <c r="P54" s="122"/>
      <c r="Q54" s="122"/>
      <c r="R54" s="122"/>
      <c r="S54" s="122"/>
      <c r="T54" s="122"/>
    </row>
    <row r="55" spans="1:20">
      <c r="A55" s="117" t="s">
        <v>281</v>
      </c>
      <c r="B55" s="118" t="s">
        <v>41</v>
      </c>
      <c r="C55" s="119"/>
      <c r="D55" s="119"/>
      <c r="E55" s="119"/>
      <c r="F55" s="119"/>
      <c r="G55" s="119"/>
      <c r="H55" s="119"/>
      <c r="I55" s="120">
        <v>155.75</v>
      </c>
      <c r="J55" s="121"/>
      <c r="K55" s="121"/>
      <c r="L55" s="121"/>
      <c r="M55" s="121"/>
      <c r="N55" s="121"/>
      <c r="O55" s="121"/>
      <c r="P55" s="122"/>
      <c r="Q55" s="122"/>
      <c r="R55" s="122"/>
      <c r="S55" s="122"/>
      <c r="T55" s="122"/>
    </row>
    <row r="56" spans="1:20">
      <c r="A56" s="117" t="s">
        <v>282</v>
      </c>
      <c r="B56" s="118" t="s">
        <v>41</v>
      </c>
      <c r="C56" s="119"/>
      <c r="D56" s="119"/>
      <c r="E56" s="119"/>
      <c r="F56" s="119"/>
      <c r="G56" s="119"/>
      <c r="H56" s="119"/>
      <c r="I56" s="120">
        <v>53.63</v>
      </c>
      <c r="J56" s="121"/>
      <c r="K56" s="121"/>
      <c r="L56" s="121"/>
      <c r="M56" s="121"/>
      <c r="N56" s="121"/>
      <c r="O56" s="121"/>
      <c r="P56" s="122"/>
      <c r="Q56" s="122"/>
      <c r="R56" s="122"/>
      <c r="S56" s="122"/>
      <c r="T56" s="122"/>
    </row>
    <row r="57" spans="1:20">
      <c r="A57" s="117" t="s">
        <v>283</v>
      </c>
      <c r="B57" s="118" t="s">
        <v>41</v>
      </c>
      <c r="C57" s="119"/>
      <c r="D57" s="119"/>
      <c r="E57" s="119"/>
      <c r="F57" s="119"/>
      <c r="G57" s="119"/>
      <c r="H57" s="119"/>
      <c r="I57" s="120">
        <v>180.15</v>
      </c>
      <c r="J57" s="121"/>
      <c r="K57" s="121"/>
      <c r="L57" s="121"/>
      <c r="M57" s="121"/>
      <c r="N57" s="121"/>
      <c r="O57" s="121"/>
      <c r="P57" s="122"/>
      <c r="Q57" s="122"/>
      <c r="R57" s="122"/>
      <c r="S57" s="122"/>
      <c r="T57" s="122"/>
    </row>
    <row r="58" spans="1:20">
      <c r="A58" s="117" t="s">
        <v>284</v>
      </c>
      <c r="B58" s="118" t="s">
        <v>41</v>
      </c>
      <c r="C58" s="119"/>
      <c r="D58" s="119"/>
      <c r="E58" s="119"/>
      <c r="F58" s="119"/>
      <c r="G58" s="119"/>
      <c r="H58" s="119"/>
      <c r="I58" s="120">
        <v>164.23</v>
      </c>
      <c r="J58" s="121"/>
      <c r="K58" s="121"/>
      <c r="L58" s="121"/>
      <c r="M58" s="121"/>
      <c r="N58" s="121"/>
      <c r="O58" s="121"/>
      <c r="P58" s="122"/>
      <c r="Q58" s="122"/>
      <c r="R58" s="122"/>
      <c r="S58" s="122"/>
      <c r="T58" s="122"/>
    </row>
    <row r="59" spans="1:20">
      <c r="A59" s="117" t="s">
        <v>285</v>
      </c>
      <c r="B59" s="118" t="s">
        <v>41</v>
      </c>
      <c r="C59" s="119"/>
      <c r="D59" s="119"/>
      <c r="E59" s="119"/>
      <c r="F59" s="119"/>
      <c r="G59" s="119"/>
      <c r="H59" s="119"/>
      <c r="I59" s="120">
        <v>104.62</v>
      </c>
      <c r="J59" s="121"/>
      <c r="K59" s="121"/>
      <c r="L59" s="121"/>
      <c r="M59" s="121"/>
      <c r="N59" s="121"/>
      <c r="O59" s="121"/>
      <c r="P59" s="122"/>
      <c r="Q59" s="122"/>
      <c r="R59" s="122"/>
      <c r="S59" s="122"/>
      <c r="T59" s="122"/>
    </row>
    <row r="60" spans="1:20" ht="37.5">
      <c r="A60" s="117" t="s">
        <v>286</v>
      </c>
      <c r="B60" s="118" t="s">
        <v>41</v>
      </c>
      <c r="C60" s="119"/>
      <c r="D60" s="119"/>
      <c r="E60" s="119"/>
      <c r="F60" s="119"/>
      <c r="G60" s="119"/>
      <c r="H60" s="119"/>
      <c r="I60" s="120">
        <v>106.36</v>
      </c>
      <c r="J60" s="121"/>
      <c r="K60" s="121"/>
      <c r="L60" s="121"/>
      <c r="M60" s="121"/>
      <c r="N60" s="121"/>
      <c r="O60" s="121"/>
      <c r="P60" s="122"/>
      <c r="Q60" s="122"/>
      <c r="R60" s="122"/>
      <c r="S60" s="122"/>
      <c r="T60" s="122"/>
    </row>
    <row r="61" spans="1:20" ht="37.5">
      <c r="A61" s="117" t="s">
        <v>287</v>
      </c>
      <c r="B61" s="118" t="s">
        <v>41</v>
      </c>
      <c r="C61" s="119"/>
      <c r="D61" s="119"/>
      <c r="E61" s="119"/>
      <c r="F61" s="119"/>
      <c r="G61" s="119"/>
      <c r="H61" s="119"/>
      <c r="I61" s="120">
        <v>2.67</v>
      </c>
      <c r="J61" s="121"/>
      <c r="K61" s="121"/>
      <c r="L61" s="121"/>
      <c r="M61" s="121"/>
      <c r="N61" s="121"/>
      <c r="O61" s="121"/>
      <c r="P61" s="122"/>
      <c r="Q61" s="122"/>
      <c r="R61" s="122"/>
      <c r="S61" s="122"/>
      <c r="T61" s="122"/>
    </row>
    <row r="62" spans="1:20">
      <c r="A62" s="117" t="s">
        <v>288</v>
      </c>
      <c r="B62" s="118" t="s">
        <v>41</v>
      </c>
      <c r="C62" s="119"/>
      <c r="D62" s="119"/>
      <c r="E62" s="119"/>
      <c r="F62" s="119"/>
      <c r="G62" s="119"/>
      <c r="H62" s="119"/>
      <c r="I62" s="120">
        <v>148.66999999999999</v>
      </c>
      <c r="J62" s="121"/>
      <c r="K62" s="121"/>
      <c r="L62" s="121"/>
      <c r="M62" s="121"/>
      <c r="N62" s="121"/>
      <c r="O62" s="121"/>
      <c r="P62" s="122"/>
      <c r="Q62" s="122"/>
      <c r="R62" s="122"/>
      <c r="S62" s="122"/>
      <c r="T62" s="122"/>
    </row>
    <row r="63" spans="1:20">
      <c r="A63" s="117" t="s">
        <v>289</v>
      </c>
      <c r="B63" s="118" t="s">
        <v>41</v>
      </c>
      <c r="C63" s="119"/>
      <c r="D63" s="119"/>
      <c r="E63" s="119"/>
      <c r="F63" s="119"/>
      <c r="G63" s="119"/>
      <c r="H63" s="119"/>
      <c r="I63" s="120">
        <v>155.18</v>
      </c>
      <c r="J63" s="121"/>
      <c r="K63" s="121"/>
      <c r="L63" s="121"/>
      <c r="M63" s="121"/>
      <c r="N63" s="121"/>
      <c r="O63" s="121"/>
      <c r="P63" s="122"/>
      <c r="Q63" s="122"/>
      <c r="R63" s="122"/>
      <c r="S63" s="122"/>
      <c r="T63" s="122"/>
    </row>
    <row r="64" spans="1:20">
      <c r="A64" s="117" t="s">
        <v>290</v>
      </c>
      <c r="B64" s="118" t="s">
        <v>41</v>
      </c>
      <c r="C64" s="119"/>
      <c r="D64" s="119"/>
      <c r="E64" s="119"/>
      <c r="F64" s="119"/>
      <c r="G64" s="119"/>
      <c r="H64" s="119"/>
      <c r="I64" s="120">
        <v>187.9</v>
      </c>
      <c r="J64" s="121"/>
      <c r="K64" s="121"/>
      <c r="L64" s="121"/>
      <c r="M64" s="121"/>
      <c r="N64" s="121"/>
      <c r="O64" s="121"/>
      <c r="P64" s="122"/>
      <c r="Q64" s="122"/>
      <c r="R64" s="122"/>
      <c r="S64" s="122"/>
      <c r="T64" s="122"/>
    </row>
    <row r="65" spans="1:20">
      <c r="A65" s="117" t="s">
        <v>291</v>
      </c>
      <c r="B65" s="118" t="s">
        <v>41</v>
      </c>
      <c r="C65" s="119"/>
      <c r="D65" s="119"/>
      <c r="E65" s="119"/>
      <c r="F65" s="119"/>
      <c r="G65" s="119"/>
      <c r="H65" s="119"/>
      <c r="I65" s="120">
        <v>64.45</v>
      </c>
      <c r="J65" s="121"/>
      <c r="K65" s="121"/>
      <c r="L65" s="121"/>
      <c r="M65" s="121"/>
      <c r="N65" s="121"/>
      <c r="O65" s="121"/>
      <c r="P65" s="122"/>
      <c r="Q65" s="122"/>
      <c r="R65" s="122"/>
      <c r="S65" s="122"/>
      <c r="T65" s="122"/>
    </row>
    <row r="66" spans="1:20" ht="37.5">
      <c r="A66" s="117" t="s">
        <v>292</v>
      </c>
      <c r="B66" s="118" t="s">
        <v>521</v>
      </c>
      <c r="C66" s="119"/>
      <c r="D66" s="119"/>
      <c r="E66" s="119"/>
      <c r="F66" s="119"/>
      <c r="G66" s="119"/>
      <c r="H66" s="119"/>
      <c r="I66" s="120">
        <v>15.85</v>
      </c>
      <c r="J66" s="121"/>
      <c r="K66" s="121"/>
      <c r="L66" s="121"/>
      <c r="M66" s="121"/>
      <c r="N66" s="121"/>
      <c r="O66" s="121"/>
      <c r="P66" s="122"/>
      <c r="Q66" s="122"/>
      <c r="R66" s="122"/>
      <c r="S66" s="122"/>
      <c r="T66" s="122"/>
    </row>
    <row r="67" spans="1:20" ht="56.25">
      <c r="A67" s="117" t="s">
        <v>293</v>
      </c>
      <c r="B67" s="118" t="s">
        <v>521</v>
      </c>
      <c r="C67" s="119"/>
      <c r="D67" s="119"/>
      <c r="E67" s="119"/>
      <c r="F67" s="119"/>
      <c r="G67" s="119"/>
      <c r="H67" s="119"/>
      <c r="I67" s="120">
        <v>12.45</v>
      </c>
      <c r="J67" s="121"/>
      <c r="K67" s="121"/>
      <c r="L67" s="121"/>
      <c r="M67" s="121"/>
      <c r="N67" s="121"/>
      <c r="O67" s="121"/>
      <c r="P67" s="122"/>
      <c r="Q67" s="122"/>
      <c r="R67" s="122"/>
      <c r="S67" s="122"/>
      <c r="T67" s="122"/>
    </row>
    <row r="68" spans="1:20">
      <c r="A68" s="117" t="s">
        <v>294</v>
      </c>
      <c r="B68" s="118" t="s">
        <v>41</v>
      </c>
      <c r="C68" s="119"/>
      <c r="D68" s="119"/>
      <c r="E68" s="119"/>
      <c r="F68" s="119"/>
      <c r="G68" s="119"/>
      <c r="H68" s="119"/>
      <c r="I68" s="120">
        <v>42.7</v>
      </c>
      <c r="J68" s="121"/>
      <c r="K68" s="121"/>
      <c r="L68" s="121"/>
      <c r="M68" s="121"/>
      <c r="N68" s="121"/>
      <c r="O68" s="121"/>
      <c r="P68" s="122"/>
      <c r="Q68" s="122"/>
      <c r="R68" s="122"/>
      <c r="S68" s="122"/>
      <c r="T68" s="122"/>
    </row>
    <row r="69" spans="1:20">
      <c r="A69" s="117" t="s">
        <v>295</v>
      </c>
      <c r="B69" s="118" t="s">
        <v>41</v>
      </c>
      <c r="C69" s="119"/>
      <c r="D69" s="119"/>
      <c r="E69" s="119"/>
      <c r="F69" s="119"/>
      <c r="G69" s="119"/>
      <c r="H69" s="119"/>
      <c r="I69" s="120">
        <v>42.7</v>
      </c>
      <c r="J69" s="121"/>
      <c r="K69" s="121"/>
      <c r="L69" s="121"/>
      <c r="M69" s="121"/>
      <c r="N69" s="121"/>
      <c r="O69" s="121"/>
      <c r="P69" s="122"/>
      <c r="Q69" s="122"/>
      <c r="R69" s="122"/>
      <c r="S69" s="122"/>
      <c r="T69" s="122"/>
    </row>
    <row r="70" spans="1:20">
      <c r="A70" s="117" t="s">
        <v>296</v>
      </c>
      <c r="B70" s="118" t="s">
        <v>41</v>
      </c>
      <c r="C70" s="119"/>
      <c r="D70" s="119"/>
      <c r="E70" s="119"/>
      <c r="F70" s="119"/>
      <c r="G70" s="119"/>
      <c r="H70" s="119"/>
      <c r="I70" s="120">
        <v>42.7</v>
      </c>
      <c r="J70" s="121"/>
      <c r="K70" s="121"/>
      <c r="L70" s="121"/>
      <c r="M70" s="121"/>
      <c r="N70" s="121"/>
      <c r="O70" s="121"/>
      <c r="P70" s="122"/>
      <c r="Q70" s="122"/>
      <c r="R70" s="122"/>
      <c r="S70" s="122"/>
      <c r="T70" s="122"/>
    </row>
    <row r="71" spans="1:20">
      <c r="A71" s="117" t="s">
        <v>297</v>
      </c>
      <c r="B71" s="118" t="s">
        <v>41</v>
      </c>
      <c r="C71" s="119"/>
      <c r="D71" s="119"/>
      <c r="E71" s="119"/>
      <c r="F71" s="119"/>
      <c r="G71" s="119"/>
      <c r="H71" s="119"/>
      <c r="I71" s="120">
        <v>14.39</v>
      </c>
      <c r="J71" s="121"/>
      <c r="K71" s="121"/>
      <c r="L71" s="121"/>
      <c r="M71" s="121"/>
      <c r="N71" s="121"/>
      <c r="O71" s="121"/>
      <c r="P71" s="122"/>
      <c r="Q71" s="122"/>
      <c r="R71" s="122"/>
      <c r="S71" s="122"/>
      <c r="T71" s="122"/>
    </row>
    <row r="72" spans="1:20" ht="37.5">
      <c r="A72" s="117" t="s">
        <v>298</v>
      </c>
      <c r="B72" s="118" t="s">
        <v>41</v>
      </c>
      <c r="C72" s="119"/>
      <c r="D72" s="119"/>
      <c r="E72" s="119"/>
      <c r="F72" s="119"/>
      <c r="G72" s="119"/>
      <c r="H72" s="119"/>
      <c r="I72" s="120">
        <v>44.2</v>
      </c>
      <c r="J72" s="121"/>
      <c r="K72" s="121"/>
      <c r="L72" s="121"/>
      <c r="M72" s="121"/>
      <c r="N72" s="121"/>
      <c r="O72" s="121"/>
      <c r="P72" s="122"/>
      <c r="Q72" s="122"/>
      <c r="R72" s="122"/>
      <c r="S72" s="122"/>
      <c r="T72" s="122"/>
    </row>
    <row r="73" spans="1:20" ht="54" customHeight="1">
      <c r="A73" s="117" t="s">
        <v>299</v>
      </c>
      <c r="B73" s="118" t="s">
        <v>41</v>
      </c>
      <c r="C73" s="119"/>
      <c r="D73" s="119"/>
      <c r="E73" s="119"/>
      <c r="F73" s="119"/>
      <c r="G73" s="119"/>
      <c r="H73" s="119"/>
      <c r="I73" s="120">
        <v>43.3</v>
      </c>
      <c r="J73" s="121"/>
      <c r="K73" s="121"/>
      <c r="L73" s="121"/>
      <c r="M73" s="121"/>
      <c r="N73" s="121"/>
      <c r="O73" s="121"/>
      <c r="P73" s="122"/>
      <c r="Q73" s="122"/>
      <c r="R73" s="122"/>
      <c r="S73" s="122"/>
      <c r="T73" s="122"/>
    </row>
    <row r="74" spans="1:20" ht="81" customHeight="1">
      <c r="A74" s="117" t="s">
        <v>300</v>
      </c>
      <c r="B74" s="124" t="s">
        <v>41</v>
      </c>
      <c r="C74" s="119"/>
      <c r="D74" s="119"/>
      <c r="E74" s="119"/>
      <c r="F74" s="119"/>
      <c r="G74" s="119"/>
      <c r="H74" s="119"/>
      <c r="I74" s="120">
        <v>38.64</v>
      </c>
      <c r="J74" s="121"/>
      <c r="K74" s="121"/>
      <c r="L74" s="121"/>
      <c r="M74" s="121"/>
      <c r="N74" s="121"/>
      <c r="O74" s="121"/>
      <c r="P74" s="122"/>
      <c r="Q74" s="122"/>
      <c r="R74" s="122"/>
      <c r="S74" s="122"/>
      <c r="T74" s="122"/>
    </row>
    <row r="75" spans="1:20">
      <c r="A75" s="117" t="s">
        <v>301</v>
      </c>
      <c r="B75" s="124" t="s">
        <v>41</v>
      </c>
      <c r="C75" s="119"/>
      <c r="D75" s="119"/>
      <c r="E75" s="119"/>
      <c r="F75" s="119"/>
      <c r="G75" s="119"/>
      <c r="H75" s="119"/>
      <c r="I75" s="120">
        <v>35.06</v>
      </c>
      <c r="J75" s="121"/>
      <c r="K75" s="121"/>
      <c r="L75" s="121"/>
      <c r="M75" s="121"/>
      <c r="N75" s="121"/>
      <c r="O75" s="121"/>
      <c r="P75" s="122"/>
      <c r="Q75" s="122"/>
      <c r="R75" s="122"/>
      <c r="S75" s="122"/>
      <c r="T75" s="122"/>
    </row>
    <row r="76" spans="1:20">
      <c r="A76" s="117" t="s">
        <v>302</v>
      </c>
      <c r="B76" s="124" t="s">
        <v>41</v>
      </c>
      <c r="C76" s="119"/>
      <c r="D76" s="119"/>
      <c r="E76" s="119"/>
      <c r="F76" s="119"/>
      <c r="G76" s="119"/>
      <c r="H76" s="119"/>
      <c r="I76" s="120">
        <v>36.1</v>
      </c>
      <c r="J76" s="121"/>
      <c r="K76" s="121"/>
      <c r="L76" s="121"/>
      <c r="M76" s="121"/>
      <c r="N76" s="121"/>
      <c r="O76" s="121"/>
      <c r="P76" s="122"/>
      <c r="Q76" s="122"/>
      <c r="R76" s="122"/>
      <c r="S76" s="122"/>
      <c r="T76" s="122"/>
    </row>
    <row r="77" spans="1:20">
      <c r="A77" s="117" t="s">
        <v>303</v>
      </c>
      <c r="B77" s="124" t="s">
        <v>41</v>
      </c>
      <c r="C77" s="119"/>
      <c r="D77" s="119"/>
      <c r="E77" s="119"/>
      <c r="F77" s="119"/>
      <c r="G77" s="119"/>
      <c r="H77" s="119"/>
      <c r="I77" s="120">
        <v>92.03</v>
      </c>
      <c r="J77" s="121"/>
      <c r="K77" s="121"/>
      <c r="L77" s="121"/>
      <c r="M77" s="121"/>
      <c r="N77" s="121"/>
      <c r="O77" s="121"/>
      <c r="P77" s="122"/>
      <c r="Q77" s="122"/>
      <c r="R77" s="122"/>
      <c r="S77" s="122"/>
      <c r="T77" s="122"/>
    </row>
    <row r="78" spans="1:20">
      <c r="A78" s="117" t="s">
        <v>304</v>
      </c>
      <c r="B78" s="124" t="s">
        <v>41</v>
      </c>
      <c r="C78" s="119"/>
      <c r="D78" s="119"/>
      <c r="E78" s="119"/>
      <c r="F78" s="119"/>
      <c r="G78" s="119"/>
      <c r="H78" s="119"/>
      <c r="I78" s="120">
        <v>60.29</v>
      </c>
      <c r="J78" s="121"/>
      <c r="K78" s="121"/>
      <c r="L78" s="121"/>
      <c r="M78" s="121"/>
      <c r="N78" s="121"/>
      <c r="O78" s="121"/>
      <c r="P78" s="122"/>
      <c r="Q78" s="122"/>
      <c r="R78" s="122"/>
      <c r="S78" s="122"/>
      <c r="T78" s="122"/>
    </row>
    <row r="79" spans="1:20">
      <c r="A79" s="117" t="s">
        <v>305</v>
      </c>
      <c r="B79" s="124" t="s">
        <v>41</v>
      </c>
      <c r="C79" s="119"/>
      <c r="D79" s="119"/>
      <c r="E79" s="119"/>
      <c r="F79" s="119"/>
      <c r="G79" s="119"/>
      <c r="H79" s="119"/>
      <c r="I79" s="120">
        <v>23.54</v>
      </c>
      <c r="J79" s="121"/>
      <c r="K79" s="121"/>
      <c r="L79" s="121"/>
      <c r="M79" s="121"/>
      <c r="N79" s="121"/>
      <c r="O79" s="121"/>
      <c r="P79" s="122"/>
      <c r="Q79" s="122"/>
      <c r="R79" s="122"/>
      <c r="S79" s="122"/>
      <c r="T79" s="122"/>
    </row>
    <row r="80" spans="1:20">
      <c r="A80" s="117" t="s">
        <v>306</v>
      </c>
      <c r="B80" s="118" t="s">
        <v>41</v>
      </c>
      <c r="C80" s="119"/>
      <c r="D80" s="119"/>
      <c r="E80" s="119"/>
      <c r="F80" s="119"/>
      <c r="G80" s="119"/>
      <c r="H80" s="119"/>
      <c r="I80" s="120">
        <v>86.26</v>
      </c>
      <c r="J80" s="121"/>
      <c r="K80" s="121"/>
      <c r="L80" s="121"/>
      <c r="M80" s="121"/>
      <c r="N80" s="121"/>
      <c r="O80" s="121"/>
      <c r="P80" s="122"/>
      <c r="Q80" s="122"/>
      <c r="R80" s="122"/>
      <c r="S80" s="122"/>
      <c r="T80" s="122"/>
    </row>
    <row r="81" spans="1:20">
      <c r="A81" s="117" t="s">
        <v>307</v>
      </c>
      <c r="B81" s="124" t="s">
        <v>41</v>
      </c>
      <c r="C81" s="119"/>
      <c r="D81" s="119"/>
      <c r="E81" s="119"/>
      <c r="F81" s="119"/>
      <c r="G81" s="119"/>
      <c r="H81" s="119"/>
      <c r="I81" s="120">
        <v>173.67</v>
      </c>
      <c r="J81" s="121"/>
      <c r="K81" s="121"/>
      <c r="L81" s="121"/>
      <c r="M81" s="121"/>
      <c r="N81" s="121"/>
      <c r="O81" s="121"/>
      <c r="P81" s="122"/>
      <c r="Q81" s="122"/>
      <c r="R81" s="122"/>
      <c r="S81" s="122"/>
      <c r="T81" s="122"/>
    </row>
    <row r="82" spans="1:20">
      <c r="A82" s="117" t="s">
        <v>308</v>
      </c>
      <c r="B82" s="124" t="s">
        <v>41</v>
      </c>
      <c r="C82" s="119"/>
      <c r="D82" s="119"/>
      <c r="E82" s="119"/>
      <c r="F82" s="119"/>
      <c r="G82" s="119"/>
      <c r="H82" s="119"/>
      <c r="I82" s="120">
        <v>74.099999999999994</v>
      </c>
      <c r="J82" s="121"/>
      <c r="K82" s="121"/>
      <c r="L82" s="121"/>
      <c r="M82" s="121"/>
      <c r="N82" s="121"/>
      <c r="O82" s="121"/>
      <c r="P82" s="122"/>
      <c r="Q82" s="122"/>
      <c r="R82" s="122"/>
      <c r="S82" s="122"/>
      <c r="T82" s="122"/>
    </row>
    <row r="83" spans="1:20" ht="31.5" customHeight="1">
      <c r="A83" s="117" t="s">
        <v>309</v>
      </c>
      <c r="B83" s="124" t="s">
        <v>41</v>
      </c>
      <c r="C83" s="124"/>
      <c r="D83" s="124"/>
      <c r="E83" s="124"/>
      <c r="F83" s="124"/>
      <c r="G83" s="124"/>
      <c r="H83" s="124"/>
      <c r="I83" s="124">
        <v>110.05</v>
      </c>
      <c r="J83" s="121"/>
      <c r="K83" s="121"/>
      <c r="L83" s="121"/>
      <c r="M83" s="121"/>
      <c r="N83" s="121"/>
      <c r="O83" s="121"/>
      <c r="P83" s="122"/>
      <c r="Q83" s="122"/>
      <c r="R83" s="122"/>
      <c r="S83" s="122"/>
      <c r="T83" s="122"/>
    </row>
    <row r="84" spans="1:20">
      <c r="A84" s="117" t="s">
        <v>310</v>
      </c>
      <c r="B84" s="118" t="s">
        <v>41</v>
      </c>
      <c r="C84" s="119"/>
      <c r="D84" s="119"/>
      <c r="E84" s="119"/>
      <c r="F84" s="119"/>
      <c r="G84" s="119"/>
      <c r="H84" s="119"/>
      <c r="I84" s="120">
        <v>103.16</v>
      </c>
      <c r="J84" s="121"/>
      <c r="K84" s="121"/>
      <c r="L84" s="121"/>
      <c r="M84" s="121"/>
      <c r="N84" s="121"/>
      <c r="O84" s="121"/>
      <c r="P84" s="122"/>
      <c r="Q84" s="122"/>
      <c r="R84" s="122"/>
      <c r="S84" s="122"/>
      <c r="T84" s="122"/>
    </row>
    <row r="85" spans="1:20" ht="37.5">
      <c r="A85" s="117" t="s">
        <v>311</v>
      </c>
      <c r="B85" s="118" t="s">
        <v>41</v>
      </c>
      <c r="C85" s="119"/>
      <c r="D85" s="119"/>
      <c r="E85" s="119"/>
      <c r="F85" s="119"/>
      <c r="G85" s="119"/>
      <c r="H85" s="119"/>
      <c r="I85" s="120">
        <v>35.49</v>
      </c>
      <c r="J85" s="121"/>
      <c r="K85" s="121"/>
      <c r="L85" s="121"/>
      <c r="M85" s="121"/>
      <c r="N85" s="121"/>
      <c r="O85" s="121"/>
      <c r="P85" s="122"/>
      <c r="Q85" s="122"/>
      <c r="R85" s="122"/>
      <c r="S85" s="122"/>
      <c r="T85" s="122"/>
    </row>
    <row r="86" spans="1:20">
      <c r="A86" s="117" t="s">
        <v>312</v>
      </c>
      <c r="B86" s="118" t="s">
        <v>41</v>
      </c>
      <c r="C86" s="119"/>
      <c r="D86" s="119"/>
      <c r="E86" s="119"/>
      <c r="F86" s="119"/>
      <c r="G86" s="119"/>
      <c r="H86" s="119"/>
      <c r="I86" s="120">
        <v>29.63</v>
      </c>
      <c r="J86" s="121"/>
      <c r="K86" s="121"/>
      <c r="L86" s="121"/>
      <c r="M86" s="121"/>
      <c r="N86" s="121"/>
      <c r="O86" s="121"/>
      <c r="P86" s="122"/>
      <c r="Q86" s="122"/>
      <c r="R86" s="122"/>
      <c r="S86" s="122"/>
      <c r="T86" s="122"/>
    </row>
    <row r="87" spans="1:20">
      <c r="A87" s="117" t="s">
        <v>313</v>
      </c>
      <c r="B87" s="118" t="s">
        <v>41</v>
      </c>
      <c r="C87" s="119"/>
      <c r="D87" s="119"/>
      <c r="E87" s="119"/>
      <c r="F87" s="119"/>
      <c r="G87" s="119"/>
      <c r="H87" s="119"/>
      <c r="I87" s="120">
        <v>91.52</v>
      </c>
      <c r="J87" s="121"/>
      <c r="K87" s="121"/>
      <c r="L87" s="121"/>
      <c r="M87" s="121"/>
      <c r="N87" s="121"/>
      <c r="O87" s="121"/>
      <c r="P87" s="122"/>
      <c r="Q87" s="122"/>
      <c r="R87" s="122"/>
      <c r="S87" s="122"/>
      <c r="T87" s="122"/>
    </row>
    <row r="88" spans="1:20">
      <c r="A88" s="117" t="s">
        <v>314</v>
      </c>
      <c r="B88" s="118" t="s">
        <v>41</v>
      </c>
      <c r="C88" s="119"/>
      <c r="D88" s="119"/>
      <c r="E88" s="119"/>
      <c r="F88" s="119"/>
      <c r="G88" s="119"/>
      <c r="H88" s="119"/>
      <c r="I88" s="120">
        <v>4.29</v>
      </c>
      <c r="J88" s="121"/>
      <c r="K88" s="121"/>
      <c r="L88" s="121"/>
      <c r="M88" s="121"/>
      <c r="N88" s="121"/>
      <c r="O88" s="121"/>
      <c r="P88" s="122"/>
      <c r="Q88" s="122"/>
      <c r="R88" s="122"/>
      <c r="S88" s="122"/>
      <c r="T88" s="122"/>
    </row>
    <row r="89" spans="1:20">
      <c r="A89" s="117" t="s">
        <v>315</v>
      </c>
      <c r="B89" s="118" t="s">
        <v>41</v>
      </c>
      <c r="C89" s="119"/>
      <c r="D89" s="119"/>
      <c r="E89" s="119"/>
      <c r="F89" s="119"/>
      <c r="G89" s="119"/>
      <c r="H89" s="119"/>
      <c r="I89" s="120">
        <v>18.84</v>
      </c>
      <c r="J89" s="121"/>
      <c r="K89" s="121"/>
      <c r="L89" s="121"/>
      <c r="M89" s="121"/>
      <c r="N89" s="121"/>
      <c r="O89" s="121"/>
      <c r="P89" s="122"/>
      <c r="Q89" s="122"/>
      <c r="R89" s="122"/>
      <c r="S89" s="122"/>
      <c r="T89" s="122"/>
    </row>
    <row r="90" spans="1:20">
      <c r="A90" s="117" t="s">
        <v>316</v>
      </c>
      <c r="B90" s="118" t="s">
        <v>41</v>
      </c>
      <c r="C90" s="119"/>
      <c r="D90" s="119"/>
      <c r="E90" s="119"/>
      <c r="F90" s="119"/>
      <c r="G90" s="119"/>
      <c r="H90" s="119"/>
      <c r="I90" s="120">
        <v>120.3</v>
      </c>
      <c r="J90" s="121"/>
      <c r="K90" s="121"/>
      <c r="L90" s="121"/>
      <c r="M90" s="121"/>
      <c r="N90" s="121"/>
      <c r="O90" s="121"/>
      <c r="P90" s="122"/>
      <c r="Q90" s="122"/>
      <c r="R90" s="122"/>
      <c r="S90" s="122"/>
      <c r="T90" s="122"/>
    </row>
    <row r="91" spans="1:20">
      <c r="A91" s="117" t="s">
        <v>317</v>
      </c>
      <c r="B91" s="118" t="s">
        <v>41</v>
      </c>
      <c r="C91" s="119"/>
      <c r="D91" s="119"/>
      <c r="E91" s="119"/>
      <c r="F91" s="119"/>
      <c r="G91" s="119"/>
      <c r="H91" s="119"/>
      <c r="I91" s="120">
        <v>75.62</v>
      </c>
      <c r="J91" s="121"/>
      <c r="K91" s="121"/>
      <c r="L91" s="121"/>
      <c r="M91" s="121"/>
      <c r="N91" s="121"/>
      <c r="O91" s="121"/>
      <c r="P91" s="122"/>
      <c r="Q91" s="122"/>
      <c r="R91" s="122"/>
      <c r="S91" s="122"/>
      <c r="T91" s="122"/>
    </row>
    <row r="92" spans="1:20">
      <c r="A92" s="117" t="s">
        <v>318</v>
      </c>
      <c r="B92" s="118" t="s">
        <v>41</v>
      </c>
      <c r="C92" s="119"/>
      <c r="D92" s="119"/>
      <c r="E92" s="119"/>
      <c r="F92" s="119"/>
      <c r="G92" s="119"/>
      <c r="H92" s="119"/>
      <c r="I92" s="120">
        <v>8.6</v>
      </c>
      <c r="J92" s="121"/>
      <c r="K92" s="121"/>
      <c r="L92" s="121"/>
      <c r="M92" s="121"/>
      <c r="N92" s="121"/>
      <c r="O92" s="121"/>
      <c r="P92" s="122"/>
      <c r="Q92" s="122"/>
      <c r="R92" s="122"/>
      <c r="S92" s="122"/>
      <c r="T92" s="122"/>
    </row>
    <row r="93" spans="1:20">
      <c r="A93" s="117" t="s">
        <v>319</v>
      </c>
      <c r="B93" s="118" t="s">
        <v>41</v>
      </c>
      <c r="C93" s="119"/>
      <c r="D93" s="119"/>
      <c r="E93" s="119"/>
      <c r="F93" s="119"/>
      <c r="G93" s="119"/>
      <c r="H93" s="119"/>
      <c r="I93" s="120">
        <v>15.7</v>
      </c>
      <c r="J93" s="121"/>
      <c r="K93" s="121"/>
      <c r="L93" s="121"/>
      <c r="M93" s="121"/>
      <c r="N93" s="121"/>
      <c r="O93" s="121"/>
      <c r="P93" s="122"/>
      <c r="Q93" s="122"/>
      <c r="R93" s="122"/>
      <c r="S93" s="122"/>
      <c r="T93" s="122"/>
    </row>
    <row r="94" spans="1:20" ht="37.5">
      <c r="A94" s="117" t="s">
        <v>320</v>
      </c>
      <c r="B94" s="118" t="s">
        <v>41</v>
      </c>
      <c r="C94" s="119"/>
      <c r="D94" s="119"/>
      <c r="E94" s="119"/>
      <c r="F94" s="119"/>
      <c r="G94" s="119"/>
      <c r="H94" s="119"/>
      <c r="I94" s="120">
        <v>16.37</v>
      </c>
      <c r="J94" s="121"/>
      <c r="K94" s="121"/>
      <c r="L94" s="121"/>
      <c r="M94" s="121"/>
      <c r="N94" s="121"/>
      <c r="O94" s="121"/>
      <c r="P94" s="122"/>
      <c r="Q94" s="122"/>
      <c r="R94" s="122"/>
      <c r="S94" s="122"/>
      <c r="T94" s="122"/>
    </row>
    <row r="95" spans="1:20">
      <c r="A95" s="117" t="s">
        <v>321</v>
      </c>
      <c r="B95" s="118" t="s">
        <v>41</v>
      </c>
      <c r="C95" s="119"/>
      <c r="D95" s="119"/>
      <c r="E95" s="119"/>
      <c r="F95" s="119"/>
      <c r="G95" s="119"/>
      <c r="H95" s="119"/>
      <c r="I95" s="120">
        <v>25.08</v>
      </c>
      <c r="J95" s="121"/>
      <c r="K95" s="121"/>
      <c r="L95" s="121"/>
      <c r="M95" s="121"/>
      <c r="N95" s="121"/>
      <c r="O95" s="121"/>
      <c r="P95" s="122"/>
      <c r="Q95" s="122"/>
      <c r="R95" s="122"/>
      <c r="S95" s="122"/>
      <c r="T95" s="122"/>
    </row>
    <row r="96" spans="1:20">
      <c r="A96" s="117" t="s">
        <v>322</v>
      </c>
      <c r="B96" s="118" t="s">
        <v>41</v>
      </c>
      <c r="C96" s="119"/>
      <c r="D96" s="119"/>
      <c r="E96" s="119"/>
      <c r="F96" s="119"/>
      <c r="G96" s="119"/>
      <c r="H96" s="119"/>
      <c r="I96" s="120">
        <v>97.04</v>
      </c>
      <c r="J96" s="121"/>
      <c r="K96" s="121"/>
      <c r="L96" s="121"/>
      <c r="M96" s="121"/>
      <c r="N96" s="121"/>
      <c r="O96" s="121"/>
      <c r="P96" s="122"/>
      <c r="Q96" s="122"/>
      <c r="R96" s="122"/>
      <c r="S96" s="122"/>
      <c r="T96" s="122"/>
    </row>
    <row r="97" spans="1:20">
      <c r="A97" s="117" t="s">
        <v>323</v>
      </c>
      <c r="B97" s="118" t="s">
        <v>41</v>
      </c>
      <c r="C97" s="119"/>
      <c r="D97" s="119"/>
      <c r="E97" s="119"/>
      <c r="F97" s="119"/>
      <c r="G97" s="119"/>
      <c r="H97" s="119"/>
      <c r="I97" s="120">
        <v>40.6</v>
      </c>
      <c r="J97" s="121"/>
      <c r="K97" s="121"/>
      <c r="L97" s="121"/>
      <c r="M97" s="121"/>
      <c r="N97" s="121"/>
      <c r="O97" s="121"/>
      <c r="P97" s="122"/>
      <c r="Q97" s="122"/>
      <c r="R97" s="122"/>
      <c r="S97" s="122"/>
      <c r="T97" s="122"/>
    </row>
    <row r="98" spans="1:20" ht="37.5">
      <c r="A98" s="117" t="s">
        <v>324</v>
      </c>
      <c r="B98" s="118" t="s">
        <v>41</v>
      </c>
      <c r="C98" s="119"/>
      <c r="D98" s="119"/>
      <c r="E98" s="119"/>
      <c r="F98" s="119"/>
      <c r="G98" s="119"/>
      <c r="H98" s="119"/>
      <c r="I98" s="120">
        <v>47.2</v>
      </c>
      <c r="J98" s="121"/>
      <c r="K98" s="121"/>
      <c r="L98" s="121"/>
      <c r="M98" s="121"/>
      <c r="N98" s="121"/>
      <c r="O98" s="121"/>
      <c r="P98" s="122"/>
      <c r="Q98" s="122"/>
      <c r="R98" s="122"/>
      <c r="S98" s="122"/>
      <c r="T98" s="122"/>
    </row>
    <row r="99" spans="1:20" ht="37.5">
      <c r="A99" s="117" t="s">
        <v>325</v>
      </c>
      <c r="B99" s="118" t="s">
        <v>41</v>
      </c>
      <c r="C99" s="119"/>
      <c r="D99" s="119"/>
      <c r="E99" s="119"/>
      <c r="F99" s="119"/>
      <c r="G99" s="119"/>
      <c r="H99" s="119"/>
      <c r="I99" s="120">
        <v>67.5</v>
      </c>
      <c r="J99" s="121"/>
      <c r="K99" s="121"/>
      <c r="L99" s="121"/>
      <c r="M99" s="121"/>
      <c r="N99" s="121"/>
      <c r="O99" s="121"/>
      <c r="P99" s="122"/>
      <c r="Q99" s="122"/>
      <c r="R99" s="122"/>
      <c r="S99" s="122"/>
      <c r="T99" s="122"/>
    </row>
    <row r="100" spans="1:20">
      <c r="A100" s="117" t="s">
        <v>326</v>
      </c>
      <c r="B100" s="118" t="s">
        <v>41</v>
      </c>
      <c r="C100" s="119"/>
      <c r="D100" s="119"/>
      <c r="E100" s="119"/>
      <c r="F100" s="119"/>
      <c r="G100" s="119"/>
      <c r="H100" s="119"/>
      <c r="I100" s="120">
        <v>14.2</v>
      </c>
      <c r="J100" s="121"/>
      <c r="K100" s="121"/>
      <c r="L100" s="121"/>
      <c r="M100" s="121"/>
      <c r="N100" s="121"/>
      <c r="O100" s="121"/>
      <c r="P100" s="122"/>
      <c r="Q100" s="122"/>
      <c r="R100" s="122"/>
      <c r="S100" s="122"/>
      <c r="T100" s="122"/>
    </row>
    <row r="101" spans="1:20">
      <c r="A101" s="117" t="s">
        <v>327</v>
      </c>
      <c r="B101" s="118" t="s">
        <v>43</v>
      </c>
      <c r="C101" s="119"/>
      <c r="D101" s="119"/>
      <c r="E101" s="119"/>
      <c r="F101" s="119"/>
      <c r="G101" s="119"/>
      <c r="H101" s="119"/>
      <c r="I101" s="120">
        <v>12.62</v>
      </c>
      <c r="J101" s="121"/>
      <c r="K101" s="121"/>
      <c r="L101" s="121"/>
      <c r="M101" s="121"/>
      <c r="N101" s="121"/>
      <c r="O101" s="121"/>
      <c r="P101" s="122"/>
      <c r="Q101" s="122"/>
      <c r="R101" s="122"/>
      <c r="S101" s="122"/>
      <c r="T101" s="122"/>
    </row>
    <row r="102" spans="1:20">
      <c r="A102" s="117" t="s">
        <v>328</v>
      </c>
      <c r="B102" s="118" t="s">
        <v>41</v>
      </c>
      <c r="C102" s="119"/>
      <c r="D102" s="119"/>
      <c r="E102" s="119"/>
      <c r="F102" s="119"/>
      <c r="G102" s="119"/>
      <c r="H102" s="119"/>
      <c r="I102" s="120">
        <v>49.22</v>
      </c>
      <c r="J102" s="121"/>
      <c r="K102" s="121"/>
      <c r="L102" s="121"/>
      <c r="M102" s="121"/>
      <c r="N102" s="121"/>
      <c r="O102" s="121"/>
      <c r="P102" s="122"/>
      <c r="Q102" s="122"/>
      <c r="R102" s="122"/>
      <c r="S102" s="122"/>
      <c r="T102" s="122"/>
    </row>
    <row r="103" spans="1:20">
      <c r="A103" s="117" t="s">
        <v>329</v>
      </c>
      <c r="B103" s="118" t="s">
        <v>41</v>
      </c>
      <c r="C103" s="119"/>
      <c r="D103" s="119"/>
      <c r="E103" s="119"/>
      <c r="F103" s="119"/>
      <c r="G103" s="119"/>
      <c r="H103" s="119"/>
      <c r="I103" s="120">
        <v>58</v>
      </c>
      <c r="J103" s="121"/>
      <c r="K103" s="121"/>
      <c r="L103" s="121"/>
      <c r="M103" s="121"/>
      <c r="N103" s="121"/>
      <c r="O103" s="121"/>
      <c r="P103" s="122"/>
      <c r="Q103" s="122"/>
      <c r="R103" s="122"/>
      <c r="S103" s="122"/>
      <c r="T103" s="122"/>
    </row>
    <row r="104" spans="1:20">
      <c r="A104" s="117" t="s">
        <v>330</v>
      </c>
      <c r="B104" s="118" t="s">
        <v>41</v>
      </c>
      <c r="C104" s="119"/>
      <c r="D104" s="119"/>
      <c r="E104" s="119"/>
      <c r="F104" s="119"/>
      <c r="G104" s="119"/>
      <c r="H104" s="119"/>
      <c r="I104" s="120">
        <v>85.11</v>
      </c>
      <c r="J104" s="121"/>
      <c r="K104" s="121"/>
      <c r="L104" s="121"/>
      <c r="M104" s="121"/>
      <c r="N104" s="121"/>
      <c r="O104" s="121"/>
      <c r="P104" s="122"/>
      <c r="Q104" s="122"/>
      <c r="R104" s="122"/>
      <c r="S104" s="122"/>
      <c r="T104" s="122"/>
    </row>
    <row r="105" spans="1:20">
      <c r="A105" s="117" t="s">
        <v>331</v>
      </c>
      <c r="B105" s="118" t="s">
        <v>41</v>
      </c>
      <c r="C105" s="119"/>
      <c r="D105" s="119"/>
      <c r="E105" s="119"/>
      <c r="F105" s="119"/>
      <c r="G105" s="119"/>
      <c r="H105" s="119"/>
      <c r="I105" s="120">
        <v>1.93</v>
      </c>
      <c r="J105" s="121"/>
      <c r="K105" s="121"/>
      <c r="L105" s="121"/>
      <c r="M105" s="121"/>
      <c r="N105" s="121"/>
      <c r="O105" s="121"/>
      <c r="P105" s="122"/>
      <c r="Q105" s="122"/>
      <c r="R105" s="122"/>
      <c r="S105" s="122"/>
      <c r="T105" s="122"/>
    </row>
    <row r="106" spans="1:20">
      <c r="A106" s="117" t="s">
        <v>332</v>
      </c>
      <c r="B106" s="118" t="s">
        <v>41</v>
      </c>
      <c r="C106" s="119"/>
      <c r="D106" s="119"/>
      <c r="E106" s="119"/>
      <c r="F106" s="119"/>
      <c r="G106" s="119"/>
      <c r="H106" s="119"/>
      <c r="I106" s="120">
        <v>279.60000000000002</v>
      </c>
      <c r="J106" s="121"/>
      <c r="K106" s="121"/>
      <c r="L106" s="121"/>
      <c r="M106" s="121"/>
      <c r="N106" s="121"/>
      <c r="O106" s="121"/>
      <c r="P106" s="122"/>
      <c r="Q106" s="122"/>
      <c r="R106" s="122"/>
      <c r="S106" s="122"/>
      <c r="T106" s="122"/>
    </row>
    <row r="107" spans="1:20" ht="56.25">
      <c r="A107" s="117" t="s">
        <v>333</v>
      </c>
      <c r="B107" s="118" t="s">
        <v>41</v>
      </c>
      <c r="C107" s="119"/>
      <c r="D107" s="119"/>
      <c r="E107" s="119"/>
      <c r="F107" s="119"/>
      <c r="G107" s="119"/>
      <c r="H107" s="119"/>
      <c r="I107" s="120">
        <v>61.1</v>
      </c>
      <c r="J107" s="121"/>
      <c r="K107" s="121"/>
      <c r="L107" s="121"/>
      <c r="M107" s="121"/>
      <c r="N107" s="121"/>
      <c r="O107" s="121"/>
      <c r="P107" s="122"/>
      <c r="Q107" s="122"/>
      <c r="R107" s="122"/>
      <c r="S107" s="122"/>
      <c r="T107" s="122"/>
    </row>
    <row r="108" spans="1:20">
      <c r="A108" s="117" t="s">
        <v>334</v>
      </c>
      <c r="B108" s="118" t="s">
        <v>41</v>
      </c>
      <c r="C108" s="119"/>
      <c r="D108" s="119"/>
      <c r="E108" s="119"/>
      <c r="F108" s="119"/>
      <c r="G108" s="119"/>
      <c r="H108" s="119"/>
      <c r="I108" s="120">
        <v>75.14</v>
      </c>
      <c r="J108" s="121"/>
      <c r="K108" s="121"/>
      <c r="L108" s="121"/>
      <c r="M108" s="121"/>
      <c r="N108" s="121"/>
      <c r="O108" s="121"/>
      <c r="P108" s="122"/>
      <c r="Q108" s="122"/>
      <c r="R108" s="122"/>
      <c r="S108" s="122"/>
      <c r="T108" s="122"/>
    </row>
    <row r="109" spans="1:20" ht="37.5">
      <c r="A109" s="117" t="s">
        <v>335</v>
      </c>
      <c r="B109" s="118" t="s">
        <v>41</v>
      </c>
      <c r="C109" s="119"/>
      <c r="D109" s="119"/>
      <c r="E109" s="119"/>
      <c r="F109" s="119"/>
      <c r="G109" s="119"/>
      <c r="H109" s="119"/>
      <c r="I109" s="120">
        <v>110.7</v>
      </c>
      <c r="J109" s="121"/>
      <c r="K109" s="121"/>
      <c r="L109" s="121"/>
      <c r="M109" s="121"/>
      <c r="N109" s="121"/>
      <c r="O109" s="121"/>
      <c r="P109" s="122"/>
      <c r="Q109" s="122"/>
      <c r="R109" s="122"/>
      <c r="S109" s="122"/>
      <c r="T109" s="122"/>
    </row>
    <row r="110" spans="1:20" ht="53.25" customHeight="1">
      <c r="A110" s="117" t="s">
        <v>336</v>
      </c>
      <c r="B110" s="118" t="s">
        <v>41</v>
      </c>
      <c r="C110" s="119"/>
      <c r="D110" s="119"/>
      <c r="E110" s="119"/>
      <c r="F110" s="119"/>
      <c r="G110" s="119"/>
      <c r="H110" s="119"/>
      <c r="I110" s="120">
        <v>62.2</v>
      </c>
      <c r="J110" s="121"/>
      <c r="K110" s="121"/>
      <c r="L110" s="121"/>
      <c r="M110" s="121"/>
      <c r="N110" s="121"/>
      <c r="O110" s="121"/>
      <c r="P110" s="122"/>
      <c r="Q110" s="122"/>
      <c r="R110" s="122"/>
      <c r="S110" s="122"/>
      <c r="T110" s="122"/>
    </row>
    <row r="111" spans="1:20">
      <c r="A111" s="117" t="s">
        <v>337</v>
      </c>
      <c r="B111" s="124" t="s">
        <v>41</v>
      </c>
      <c r="C111" s="119"/>
      <c r="D111" s="119"/>
      <c r="E111" s="119"/>
      <c r="F111" s="119"/>
      <c r="G111" s="119"/>
      <c r="H111" s="119"/>
      <c r="I111" s="120">
        <v>20.6</v>
      </c>
      <c r="J111" s="121"/>
      <c r="K111" s="121"/>
      <c r="L111" s="121"/>
      <c r="M111" s="121"/>
      <c r="N111" s="121"/>
      <c r="O111" s="121"/>
      <c r="P111" s="122"/>
      <c r="Q111" s="122"/>
      <c r="R111" s="122"/>
      <c r="S111" s="122"/>
      <c r="T111" s="122"/>
    </row>
    <row r="112" spans="1:20">
      <c r="A112" s="117" t="s">
        <v>338</v>
      </c>
      <c r="B112" s="124" t="s">
        <v>41</v>
      </c>
      <c r="C112" s="119"/>
      <c r="D112" s="119"/>
      <c r="E112" s="119"/>
      <c r="F112" s="119"/>
      <c r="G112" s="119"/>
      <c r="H112" s="119"/>
      <c r="I112" s="120">
        <v>9.57</v>
      </c>
      <c r="J112" s="121"/>
      <c r="K112" s="121"/>
      <c r="L112" s="121"/>
      <c r="M112" s="121"/>
      <c r="N112" s="121"/>
      <c r="O112" s="121"/>
      <c r="P112" s="122"/>
      <c r="Q112" s="122"/>
      <c r="R112" s="122"/>
      <c r="S112" s="122"/>
      <c r="T112" s="122"/>
    </row>
    <row r="113" spans="1:20" ht="24.75" customHeight="1">
      <c r="A113" s="117" t="s">
        <v>339</v>
      </c>
      <c r="B113" s="124" t="s">
        <v>41</v>
      </c>
      <c r="C113" s="119"/>
      <c r="D113" s="119"/>
      <c r="E113" s="119"/>
      <c r="F113" s="119"/>
      <c r="G113" s="119"/>
      <c r="H113" s="119"/>
      <c r="I113" s="120">
        <v>5.21</v>
      </c>
      <c r="J113" s="121"/>
      <c r="K113" s="121"/>
      <c r="L113" s="121"/>
      <c r="M113" s="121"/>
      <c r="N113" s="121"/>
      <c r="O113" s="121"/>
      <c r="P113" s="122"/>
      <c r="Q113" s="122"/>
      <c r="R113" s="122"/>
      <c r="S113" s="122"/>
      <c r="T113" s="122"/>
    </row>
    <row r="114" spans="1:20">
      <c r="A114" s="117" t="s">
        <v>340</v>
      </c>
      <c r="B114" s="124" t="s">
        <v>41</v>
      </c>
      <c r="C114" s="119"/>
      <c r="D114" s="119"/>
      <c r="E114" s="119"/>
      <c r="F114" s="119"/>
      <c r="G114" s="119"/>
      <c r="H114" s="119"/>
      <c r="I114" s="120">
        <v>7.25</v>
      </c>
      <c r="J114" s="121"/>
      <c r="K114" s="121"/>
      <c r="L114" s="121"/>
      <c r="M114" s="121"/>
      <c r="N114" s="121"/>
      <c r="O114" s="121"/>
      <c r="P114" s="122"/>
      <c r="Q114" s="122"/>
      <c r="R114" s="122"/>
      <c r="S114" s="122"/>
      <c r="T114" s="122"/>
    </row>
    <row r="115" spans="1:20">
      <c r="A115" s="123" t="s">
        <v>341</v>
      </c>
      <c r="B115" s="122"/>
      <c r="C115" s="119"/>
      <c r="D115" s="119"/>
      <c r="E115" s="119"/>
      <c r="F115" s="119"/>
      <c r="G115" s="119"/>
      <c r="H115" s="119"/>
      <c r="I115" s="145"/>
      <c r="J115" s="121"/>
      <c r="K115" s="121"/>
      <c r="L115" s="121"/>
      <c r="M115" s="121"/>
      <c r="N115" s="121"/>
      <c r="O115" s="121"/>
      <c r="P115" s="122"/>
      <c r="Q115" s="122"/>
      <c r="R115" s="122"/>
      <c r="S115" s="122"/>
      <c r="T115" s="122"/>
    </row>
    <row r="116" spans="1:20">
      <c r="A116" s="117" t="s">
        <v>342</v>
      </c>
      <c r="B116" s="124" t="s">
        <v>522</v>
      </c>
      <c r="C116" s="119"/>
      <c r="D116" s="119"/>
      <c r="E116" s="119"/>
      <c r="F116" s="119"/>
      <c r="G116" s="119"/>
      <c r="H116" s="119"/>
      <c r="I116" s="120">
        <v>747.6</v>
      </c>
      <c r="J116" s="121"/>
      <c r="K116" s="121"/>
      <c r="L116" s="121"/>
      <c r="M116" s="121"/>
      <c r="N116" s="121"/>
      <c r="O116" s="121"/>
      <c r="P116" s="122"/>
      <c r="Q116" s="122"/>
      <c r="R116" s="122"/>
      <c r="S116" s="122"/>
      <c r="T116" s="122"/>
    </row>
    <row r="117" spans="1:20">
      <c r="A117" s="117" t="s">
        <v>343</v>
      </c>
      <c r="B117" s="124" t="s">
        <v>522</v>
      </c>
      <c r="C117" s="119"/>
      <c r="D117" s="119"/>
      <c r="E117" s="119"/>
      <c r="F117" s="119"/>
      <c r="G117" s="119"/>
      <c r="H117" s="119"/>
      <c r="I117" s="120">
        <v>134.16</v>
      </c>
      <c r="J117" s="121"/>
      <c r="K117" s="121"/>
      <c r="L117" s="121"/>
      <c r="M117" s="121"/>
      <c r="N117" s="121"/>
      <c r="O117" s="121"/>
      <c r="P117" s="122"/>
      <c r="Q117" s="122"/>
      <c r="R117" s="122"/>
      <c r="S117" s="122"/>
      <c r="T117" s="122"/>
    </row>
    <row r="118" spans="1:20" ht="30" customHeight="1">
      <c r="A118" s="117" t="s">
        <v>344</v>
      </c>
      <c r="B118" s="118" t="s">
        <v>41</v>
      </c>
      <c r="C118" s="119"/>
      <c r="D118" s="119"/>
      <c r="E118" s="119"/>
      <c r="F118" s="119"/>
      <c r="G118" s="119"/>
      <c r="H118" s="119"/>
      <c r="I118" s="120">
        <v>115.5</v>
      </c>
      <c r="J118" s="121"/>
      <c r="K118" s="121"/>
      <c r="L118" s="121"/>
      <c r="M118" s="121"/>
      <c r="N118" s="121"/>
      <c r="O118" s="121"/>
      <c r="P118" s="122"/>
      <c r="Q118" s="122"/>
      <c r="R118" s="122"/>
      <c r="S118" s="122"/>
      <c r="T118" s="122"/>
    </row>
    <row r="119" spans="1:20" ht="37.5">
      <c r="A119" s="117" t="s">
        <v>345</v>
      </c>
      <c r="B119" s="124" t="s">
        <v>523</v>
      </c>
      <c r="C119" s="119"/>
      <c r="D119" s="119"/>
      <c r="E119" s="119"/>
      <c r="F119" s="119"/>
      <c r="G119" s="119"/>
      <c r="H119" s="119"/>
      <c r="I119" s="120">
        <v>4.7</v>
      </c>
      <c r="J119" s="121"/>
      <c r="K119" s="121"/>
      <c r="L119" s="121"/>
      <c r="M119" s="121"/>
      <c r="N119" s="121"/>
      <c r="O119" s="121"/>
      <c r="P119" s="122"/>
      <c r="Q119" s="122"/>
      <c r="R119" s="122"/>
      <c r="S119" s="122"/>
      <c r="T119" s="122"/>
    </row>
    <row r="120" spans="1:20" ht="54" customHeight="1">
      <c r="A120" s="117" t="s">
        <v>346</v>
      </c>
      <c r="B120" s="124" t="s">
        <v>523</v>
      </c>
      <c r="C120" s="119"/>
      <c r="D120" s="119"/>
      <c r="E120" s="119"/>
      <c r="F120" s="119"/>
      <c r="G120" s="119"/>
      <c r="H120" s="119"/>
      <c r="I120" s="120">
        <v>4.7</v>
      </c>
      <c r="J120" s="121"/>
      <c r="K120" s="121"/>
      <c r="L120" s="121"/>
      <c r="M120" s="121"/>
      <c r="N120" s="121"/>
      <c r="O120" s="121"/>
      <c r="P120" s="122"/>
      <c r="Q120" s="122"/>
      <c r="R120" s="122"/>
      <c r="S120" s="122"/>
      <c r="T120" s="122"/>
    </row>
    <row r="121" spans="1:20" ht="77.25" customHeight="1">
      <c r="A121" s="117" t="s">
        <v>347</v>
      </c>
      <c r="B121" s="124" t="s">
        <v>522</v>
      </c>
      <c r="C121" s="119"/>
      <c r="D121" s="119"/>
      <c r="E121" s="119"/>
      <c r="F121" s="119"/>
      <c r="G121" s="119"/>
      <c r="H121" s="119"/>
      <c r="I121" s="120">
        <v>159</v>
      </c>
      <c r="J121" s="121"/>
      <c r="K121" s="121"/>
      <c r="L121" s="121"/>
      <c r="M121" s="121"/>
      <c r="N121" s="121"/>
      <c r="O121" s="121"/>
      <c r="P121" s="122"/>
      <c r="Q121" s="122"/>
      <c r="R121" s="122"/>
      <c r="S121" s="122"/>
      <c r="T121" s="122"/>
    </row>
    <row r="122" spans="1:20">
      <c r="A122" s="123" t="s">
        <v>348</v>
      </c>
      <c r="B122" s="145"/>
      <c r="C122" s="119"/>
      <c r="D122" s="119"/>
      <c r="E122" s="119"/>
      <c r="F122" s="119"/>
      <c r="G122" s="119"/>
      <c r="H122" s="119"/>
      <c r="I122" s="145"/>
      <c r="J122" s="121"/>
      <c r="K122" s="121"/>
      <c r="L122" s="121"/>
      <c r="M122" s="121"/>
      <c r="N122" s="121"/>
      <c r="O122" s="121"/>
      <c r="P122" s="122"/>
      <c r="Q122" s="122"/>
      <c r="R122" s="122"/>
      <c r="S122" s="122"/>
      <c r="T122" s="122"/>
    </row>
    <row r="123" spans="1:20">
      <c r="A123" s="117" t="s">
        <v>349</v>
      </c>
      <c r="B123" s="118" t="s">
        <v>43</v>
      </c>
      <c r="C123" s="119"/>
      <c r="D123" s="119"/>
      <c r="E123" s="119"/>
      <c r="F123" s="119"/>
      <c r="G123" s="119"/>
      <c r="H123" s="119"/>
      <c r="I123" s="120">
        <v>281.14999999999998</v>
      </c>
      <c r="J123" s="121"/>
      <c r="K123" s="121"/>
      <c r="L123" s="121"/>
      <c r="M123" s="121"/>
      <c r="N123" s="121"/>
      <c r="O123" s="121"/>
      <c r="P123" s="122"/>
      <c r="Q123" s="122"/>
      <c r="R123" s="122"/>
      <c r="S123" s="122"/>
      <c r="T123" s="122"/>
    </row>
    <row r="124" spans="1:20">
      <c r="A124" s="117" t="s">
        <v>350</v>
      </c>
      <c r="B124" s="118" t="s">
        <v>43</v>
      </c>
      <c r="C124" s="119"/>
      <c r="D124" s="119"/>
      <c r="E124" s="119"/>
      <c r="F124" s="119"/>
      <c r="G124" s="119"/>
      <c r="H124" s="119"/>
      <c r="I124" s="120">
        <v>336.52</v>
      </c>
      <c r="J124" s="121"/>
      <c r="K124" s="121"/>
      <c r="L124" s="121"/>
      <c r="M124" s="121"/>
      <c r="N124" s="121"/>
      <c r="O124" s="121"/>
      <c r="P124" s="122"/>
      <c r="Q124" s="122"/>
      <c r="R124" s="122"/>
      <c r="S124" s="122"/>
      <c r="T124" s="122"/>
    </row>
    <row r="125" spans="1:20">
      <c r="A125" s="123" t="s">
        <v>351</v>
      </c>
      <c r="B125" s="145"/>
      <c r="C125" s="119"/>
      <c r="D125" s="119"/>
      <c r="E125" s="119"/>
      <c r="F125" s="119"/>
      <c r="G125" s="119"/>
      <c r="H125" s="119"/>
      <c r="I125" s="145"/>
      <c r="J125" s="121"/>
      <c r="K125" s="121"/>
      <c r="L125" s="121"/>
      <c r="M125" s="121"/>
      <c r="N125" s="121"/>
      <c r="O125" s="121"/>
      <c r="P125" s="122"/>
      <c r="Q125" s="122"/>
      <c r="R125" s="122"/>
      <c r="S125" s="122"/>
      <c r="T125" s="122"/>
    </row>
    <row r="126" spans="1:20" ht="37.5">
      <c r="A126" s="117" t="s">
        <v>352</v>
      </c>
      <c r="B126" s="118" t="s">
        <v>43</v>
      </c>
      <c r="C126" s="119"/>
      <c r="D126" s="119"/>
      <c r="E126" s="119"/>
      <c r="F126" s="119"/>
      <c r="G126" s="119"/>
      <c r="H126" s="119"/>
      <c r="I126" s="120">
        <v>626.01</v>
      </c>
      <c r="J126" s="121"/>
      <c r="K126" s="121"/>
      <c r="L126" s="121"/>
      <c r="M126" s="121"/>
      <c r="N126" s="121"/>
      <c r="O126" s="121"/>
      <c r="P126" s="122"/>
      <c r="Q126" s="122"/>
      <c r="R126" s="122"/>
      <c r="S126" s="122"/>
      <c r="T126" s="122"/>
    </row>
    <row r="127" spans="1:20" ht="52.5" customHeight="1">
      <c r="A127" s="117" t="s">
        <v>353</v>
      </c>
      <c r="B127" s="118" t="s">
        <v>43</v>
      </c>
      <c r="C127" s="119"/>
      <c r="D127" s="119"/>
      <c r="E127" s="119"/>
      <c r="F127" s="119"/>
      <c r="G127" s="119"/>
      <c r="H127" s="119"/>
      <c r="I127" s="120">
        <v>1017.18</v>
      </c>
      <c r="J127" s="121"/>
      <c r="K127" s="121"/>
      <c r="L127" s="121"/>
      <c r="M127" s="121"/>
      <c r="N127" s="121"/>
      <c r="O127" s="121"/>
      <c r="P127" s="122"/>
      <c r="Q127" s="122"/>
      <c r="R127" s="122"/>
      <c r="S127" s="122"/>
      <c r="T127" s="122"/>
    </row>
    <row r="128" spans="1:20" ht="37.5">
      <c r="A128" s="117" t="s">
        <v>354</v>
      </c>
      <c r="B128" s="118" t="s">
        <v>43</v>
      </c>
      <c r="C128" s="119"/>
      <c r="D128" s="119"/>
      <c r="E128" s="119"/>
      <c r="F128" s="119"/>
      <c r="G128" s="119"/>
      <c r="H128" s="119"/>
      <c r="I128" s="120">
        <v>770.02</v>
      </c>
      <c r="J128" s="121"/>
      <c r="K128" s="121"/>
      <c r="L128" s="121"/>
      <c r="M128" s="121"/>
      <c r="N128" s="121"/>
      <c r="O128" s="121"/>
      <c r="P128" s="122"/>
      <c r="Q128" s="122"/>
      <c r="R128" s="122"/>
      <c r="S128" s="122"/>
      <c r="T128" s="122"/>
    </row>
    <row r="129" spans="1:20" ht="37.5">
      <c r="A129" s="117" t="s">
        <v>355</v>
      </c>
      <c r="B129" s="118" t="s">
        <v>43</v>
      </c>
      <c r="C129" s="119"/>
      <c r="D129" s="119"/>
      <c r="E129" s="119"/>
      <c r="F129" s="119"/>
      <c r="G129" s="119"/>
      <c r="H129" s="119"/>
      <c r="I129" s="120">
        <v>1142.23</v>
      </c>
      <c r="J129" s="121"/>
      <c r="K129" s="121"/>
      <c r="L129" s="121"/>
      <c r="M129" s="121"/>
      <c r="N129" s="121"/>
      <c r="O129" s="121"/>
      <c r="P129" s="122"/>
      <c r="Q129" s="122"/>
      <c r="R129" s="122"/>
      <c r="S129" s="122"/>
      <c r="T129" s="122"/>
    </row>
    <row r="130" spans="1:20" ht="37.5">
      <c r="A130" s="117" t="s">
        <v>356</v>
      </c>
      <c r="B130" s="118" t="s">
        <v>43</v>
      </c>
      <c r="C130" s="119"/>
      <c r="D130" s="119"/>
      <c r="E130" s="119"/>
      <c r="F130" s="119"/>
      <c r="G130" s="119"/>
      <c r="H130" s="119"/>
      <c r="I130" s="120">
        <v>711</v>
      </c>
      <c r="J130" s="121"/>
      <c r="K130" s="121"/>
      <c r="L130" s="121"/>
      <c r="M130" s="121"/>
      <c r="N130" s="121"/>
      <c r="O130" s="121"/>
      <c r="P130" s="122"/>
      <c r="Q130" s="122"/>
      <c r="R130" s="122"/>
      <c r="S130" s="122"/>
      <c r="T130" s="122"/>
    </row>
    <row r="131" spans="1:20" ht="37.5">
      <c r="A131" s="117" t="s">
        <v>357</v>
      </c>
      <c r="B131" s="118" t="s">
        <v>43</v>
      </c>
      <c r="C131" s="119"/>
      <c r="D131" s="119"/>
      <c r="E131" s="119"/>
      <c r="F131" s="119"/>
      <c r="G131" s="119"/>
      <c r="H131" s="119"/>
      <c r="I131" s="120">
        <v>193.92</v>
      </c>
      <c r="J131" s="121"/>
      <c r="K131" s="121"/>
      <c r="L131" s="121"/>
      <c r="M131" s="121"/>
      <c r="N131" s="121"/>
      <c r="O131" s="121"/>
      <c r="P131" s="122"/>
      <c r="Q131" s="122"/>
      <c r="R131" s="122"/>
      <c r="S131" s="122"/>
      <c r="T131" s="122"/>
    </row>
    <row r="132" spans="1:20" ht="37.5">
      <c r="A132" s="117" t="s">
        <v>358</v>
      </c>
      <c r="B132" s="118" t="s">
        <v>43</v>
      </c>
      <c r="C132" s="119"/>
      <c r="D132" s="119"/>
      <c r="E132" s="119"/>
      <c r="F132" s="119"/>
      <c r="G132" s="119"/>
      <c r="H132" s="119"/>
      <c r="I132" s="120">
        <v>388</v>
      </c>
      <c r="J132" s="121"/>
      <c r="K132" s="121"/>
      <c r="L132" s="121"/>
      <c r="M132" s="121"/>
      <c r="N132" s="121"/>
      <c r="O132" s="121"/>
      <c r="P132" s="122"/>
      <c r="Q132" s="122"/>
      <c r="R132" s="122"/>
      <c r="S132" s="122"/>
      <c r="T132" s="122"/>
    </row>
    <row r="133" spans="1:20" ht="105" customHeight="1">
      <c r="A133" s="117" t="s">
        <v>359</v>
      </c>
      <c r="B133" s="118" t="s">
        <v>43</v>
      </c>
      <c r="C133" s="119"/>
      <c r="D133" s="119"/>
      <c r="E133" s="119"/>
      <c r="F133" s="119"/>
      <c r="G133" s="119"/>
      <c r="H133" s="119"/>
      <c r="I133" s="120">
        <v>63.16</v>
      </c>
      <c r="J133" s="121"/>
      <c r="K133" s="121"/>
      <c r="L133" s="121"/>
      <c r="M133" s="121"/>
      <c r="N133" s="121"/>
      <c r="O133" s="121"/>
      <c r="P133" s="122"/>
      <c r="Q133" s="122"/>
      <c r="R133" s="122"/>
      <c r="S133" s="122"/>
      <c r="T133" s="122"/>
    </row>
    <row r="134" spans="1:20" ht="128.25" customHeight="1">
      <c r="A134" s="117" t="s">
        <v>360</v>
      </c>
      <c r="B134" s="118" t="s">
        <v>43</v>
      </c>
      <c r="C134" s="119"/>
      <c r="D134" s="119"/>
      <c r="E134" s="119"/>
      <c r="F134" s="119"/>
      <c r="G134" s="119"/>
      <c r="H134" s="119"/>
      <c r="I134" s="120">
        <v>166.57</v>
      </c>
      <c r="J134" s="121"/>
      <c r="K134" s="121"/>
      <c r="L134" s="121"/>
      <c r="M134" s="121"/>
      <c r="N134" s="121"/>
      <c r="O134" s="121"/>
      <c r="P134" s="122"/>
      <c r="Q134" s="122"/>
      <c r="R134" s="122"/>
      <c r="S134" s="122"/>
      <c r="T134" s="122"/>
    </row>
    <row r="135" spans="1:20">
      <c r="A135" s="117" t="s">
        <v>361</v>
      </c>
      <c r="B135" s="118" t="s">
        <v>44</v>
      </c>
      <c r="C135" s="119"/>
      <c r="D135" s="119"/>
      <c r="E135" s="119"/>
      <c r="F135" s="119"/>
      <c r="G135" s="119"/>
      <c r="H135" s="119"/>
      <c r="I135" s="120">
        <v>17</v>
      </c>
      <c r="J135" s="121"/>
      <c r="K135" s="121"/>
      <c r="L135" s="121"/>
      <c r="M135" s="121"/>
      <c r="N135" s="121"/>
      <c r="O135" s="121"/>
      <c r="P135" s="122"/>
      <c r="Q135" s="122"/>
      <c r="R135" s="122"/>
      <c r="S135" s="122"/>
      <c r="T135" s="122"/>
    </row>
    <row r="136" spans="1:20">
      <c r="A136" s="123" t="s">
        <v>362</v>
      </c>
      <c r="B136" s="145"/>
      <c r="C136" s="119"/>
      <c r="D136" s="119"/>
      <c r="E136" s="119"/>
      <c r="F136" s="119"/>
      <c r="G136" s="119"/>
      <c r="H136" s="119"/>
      <c r="I136" s="145"/>
      <c r="J136" s="121"/>
      <c r="K136" s="121"/>
      <c r="L136" s="121"/>
      <c r="M136" s="121"/>
      <c r="N136" s="121"/>
      <c r="O136" s="121"/>
      <c r="P136" s="122"/>
      <c r="Q136" s="122"/>
      <c r="R136" s="122"/>
      <c r="S136" s="122"/>
      <c r="T136" s="122"/>
    </row>
    <row r="137" spans="1:20" ht="82.5" customHeight="1">
      <c r="A137" s="117" t="s">
        <v>363</v>
      </c>
      <c r="B137" s="118" t="s">
        <v>44</v>
      </c>
      <c r="C137" s="119"/>
      <c r="D137" s="119"/>
      <c r="E137" s="119"/>
      <c r="F137" s="119"/>
      <c r="G137" s="119"/>
      <c r="H137" s="119"/>
      <c r="I137" s="120">
        <v>89.05</v>
      </c>
      <c r="J137" s="121"/>
      <c r="K137" s="121"/>
      <c r="L137" s="121"/>
      <c r="M137" s="121"/>
      <c r="N137" s="121"/>
      <c r="O137" s="121"/>
      <c r="P137" s="122"/>
      <c r="Q137" s="122"/>
      <c r="R137" s="122"/>
      <c r="S137" s="122"/>
      <c r="T137" s="122"/>
    </row>
    <row r="138" spans="1:20" ht="37.5">
      <c r="A138" s="117" t="s">
        <v>364</v>
      </c>
      <c r="B138" s="118" t="s">
        <v>44</v>
      </c>
      <c r="C138" s="119"/>
      <c r="D138" s="119"/>
      <c r="E138" s="119"/>
      <c r="F138" s="119"/>
      <c r="G138" s="119"/>
      <c r="H138" s="119"/>
      <c r="I138" s="120">
        <v>722.03</v>
      </c>
      <c r="J138" s="121"/>
      <c r="K138" s="121"/>
      <c r="L138" s="121"/>
      <c r="M138" s="121"/>
      <c r="N138" s="121"/>
      <c r="O138" s="121"/>
      <c r="P138" s="122"/>
      <c r="Q138" s="122"/>
      <c r="R138" s="122"/>
      <c r="S138" s="122"/>
      <c r="T138" s="122"/>
    </row>
    <row r="139" spans="1:20" ht="37.5">
      <c r="A139" s="117" t="s">
        <v>365</v>
      </c>
      <c r="B139" s="124" t="s">
        <v>44</v>
      </c>
      <c r="C139" s="119"/>
      <c r="D139" s="119"/>
      <c r="E139" s="119"/>
      <c r="F139" s="119"/>
      <c r="G139" s="119"/>
      <c r="H139" s="119"/>
      <c r="I139" s="120">
        <v>89.29</v>
      </c>
      <c r="J139" s="121"/>
      <c r="K139" s="121"/>
      <c r="L139" s="121"/>
      <c r="M139" s="121"/>
      <c r="N139" s="121"/>
      <c r="O139" s="121"/>
      <c r="P139" s="122"/>
      <c r="Q139" s="122"/>
      <c r="R139" s="122"/>
      <c r="S139" s="122"/>
      <c r="T139" s="122"/>
    </row>
    <row r="140" spans="1:20">
      <c r="A140" s="117" t="s">
        <v>366</v>
      </c>
      <c r="B140" s="118" t="s">
        <v>44</v>
      </c>
      <c r="C140" s="119"/>
      <c r="D140" s="119"/>
      <c r="E140" s="119"/>
      <c r="F140" s="119"/>
      <c r="G140" s="119"/>
      <c r="H140" s="119"/>
      <c r="I140" s="120">
        <v>141.4</v>
      </c>
      <c r="J140" s="121"/>
      <c r="K140" s="121"/>
      <c r="L140" s="121"/>
      <c r="M140" s="121"/>
      <c r="N140" s="121"/>
      <c r="O140" s="121"/>
      <c r="P140" s="122"/>
      <c r="Q140" s="122"/>
      <c r="R140" s="122"/>
      <c r="S140" s="122"/>
      <c r="T140" s="122"/>
    </row>
    <row r="141" spans="1:20" ht="56.25">
      <c r="A141" s="123" t="s">
        <v>367</v>
      </c>
      <c r="B141" s="145"/>
      <c r="C141" s="119"/>
      <c r="D141" s="119"/>
      <c r="E141" s="119"/>
      <c r="F141" s="119"/>
      <c r="G141" s="119"/>
      <c r="H141" s="119"/>
      <c r="I141" s="145"/>
      <c r="J141" s="121"/>
      <c r="K141" s="121"/>
      <c r="L141" s="121"/>
      <c r="M141" s="121"/>
      <c r="N141" s="121"/>
      <c r="O141" s="121"/>
      <c r="P141" s="122"/>
      <c r="Q141" s="122"/>
      <c r="R141" s="122"/>
      <c r="S141" s="122"/>
      <c r="T141" s="122"/>
    </row>
    <row r="142" spans="1:20">
      <c r="A142" s="117" t="s">
        <v>368</v>
      </c>
      <c r="B142" s="118" t="s">
        <v>40</v>
      </c>
      <c r="C142" s="119"/>
      <c r="D142" s="119"/>
      <c r="E142" s="119"/>
      <c r="F142" s="119"/>
      <c r="G142" s="119"/>
      <c r="H142" s="119"/>
      <c r="I142" s="120">
        <v>5814.27</v>
      </c>
      <c r="J142" s="121"/>
      <c r="K142" s="121"/>
      <c r="L142" s="121"/>
      <c r="M142" s="121"/>
      <c r="N142" s="121"/>
      <c r="O142" s="121"/>
      <c r="P142" s="122"/>
      <c r="Q142" s="122"/>
      <c r="R142" s="122"/>
      <c r="S142" s="122"/>
      <c r="T142" s="122"/>
    </row>
    <row r="143" spans="1:20">
      <c r="A143" s="117" t="s">
        <v>369</v>
      </c>
      <c r="B143" s="118" t="s">
        <v>40</v>
      </c>
      <c r="C143" s="119"/>
      <c r="D143" s="119"/>
      <c r="E143" s="119"/>
      <c r="F143" s="119"/>
      <c r="G143" s="119"/>
      <c r="H143" s="119"/>
      <c r="I143" s="120">
        <v>5814.27</v>
      </c>
      <c r="J143" s="121"/>
      <c r="K143" s="121"/>
      <c r="L143" s="121"/>
      <c r="M143" s="121"/>
      <c r="N143" s="121"/>
      <c r="O143" s="121"/>
      <c r="P143" s="122"/>
      <c r="Q143" s="122"/>
      <c r="R143" s="122"/>
      <c r="S143" s="122"/>
      <c r="T143" s="122"/>
    </row>
    <row r="144" spans="1:20">
      <c r="A144" s="117" t="s">
        <v>370</v>
      </c>
      <c r="B144" s="118" t="s">
        <v>43</v>
      </c>
      <c r="C144" s="119"/>
      <c r="D144" s="119"/>
      <c r="E144" s="119"/>
      <c r="F144" s="119"/>
      <c r="G144" s="119"/>
      <c r="H144" s="119"/>
      <c r="I144" s="120">
        <v>369.83</v>
      </c>
      <c r="J144" s="121"/>
      <c r="K144" s="121"/>
      <c r="L144" s="121"/>
      <c r="M144" s="121"/>
      <c r="N144" s="121"/>
      <c r="O144" s="121"/>
      <c r="P144" s="122"/>
      <c r="Q144" s="122"/>
      <c r="R144" s="122"/>
      <c r="S144" s="122"/>
      <c r="T144" s="122"/>
    </row>
    <row r="145" spans="1:20" ht="56.25">
      <c r="A145" s="117" t="s">
        <v>371</v>
      </c>
      <c r="B145" s="118" t="s">
        <v>40</v>
      </c>
      <c r="C145" s="119"/>
      <c r="D145" s="119"/>
      <c r="E145" s="119"/>
      <c r="F145" s="119"/>
      <c r="G145" s="119"/>
      <c r="H145" s="119"/>
      <c r="I145" s="120">
        <v>14322.75</v>
      </c>
      <c r="J145" s="121"/>
      <c r="K145" s="121"/>
      <c r="L145" s="121"/>
      <c r="M145" s="121"/>
      <c r="N145" s="121"/>
      <c r="O145" s="121"/>
      <c r="P145" s="122"/>
      <c r="Q145" s="122"/>
      <c r="R145" s="122"/>
      <c r="S145" s="122"/>
      <c r="T145" s="122"/>
    </row>
    <row r="146" spans="1:20">
      <c r="A146" s="117" t="s">
        <v>372</v>
      </c>
      <c r="B146" s="118" t="s">
        <v>40</v>
      </c>
      <c r="C146" s="119"/>
      <c r="D146" s="119"/>
      <c r="E146" s="119"/>
      <c r="F146" s="119"/>
      <c r="G146" s="119"/>
      <c r="H146" s="119"/>
      <c r="I146" s="120">
        <v>533.54999999999995</v>
      </c>
      <c r="J146" s="121"/>
      <c r="K146" s="121"/>
      <c r="L146" s="121"/>
      <c r="M146" s="121"/>
      <c r="N146" s="121"/>
      <c r="O146" s="121"/>
      <c r="P146" s="122"/>
      <c r="Q146" s="122"/>
      <c r="R146" s="122"/>
      <c r="S146" s="122"/>
      <c r="T146" s="122"/>
    </row>
    <row r="147" spans="1:20">
      <c r="A147" s="117" t="s">
        <v>373</v>
      </c>
      <c r="B147" s="118" t="s">
        <v>40</v>
      </c>
      <c r="C147" s="119"/>
      <c r="D147" s="119"/>
      <c r="E147" s="119"/>
      <c r="F147" s="119"/>
      <c r="G147" s="119"/>
      <c r="H147" s="119"/>
      <c r="I147" s="120">
        <v>7608.62</v>
      </c>
      <c r="J147" s="121"/>
      <c r="K147" s="121"/>
      <c r="L147" s="121"/>
      <c r="M147" s="121"/>
      <c r="N147" s="121"/>
      <c r="O147" s="121"/>
      <c r="P147" s="122"/>
      <c r="Q147" s="122"/>
      <c r="R147" s="122"/>
      <c r="S147" s="122"/>
      <c r="T147" s="122"/>
    </row>
    <row r="148" spans="1:20">
      <c r="A148" s="117" t="s">
        <v>374</v>
      </c>
      <c r="B148" s="118" t="s">
        <v>46</v>
      </c>
      <c r="C148" s="119"/>
      <c r="D148" s="119"/>
      <c r="E148" s="119"/>
      <c r="F148" s="119"/>
      <c r="G148" s="119"/>
      <c r="H148" s="119"/>
      <c r="I148" s="120">
        <v>9.08</v>
      </c>
      <c r="J148" s="121"/>
      <c r="K148" s="121"/>
      <c r="L148" s="121"/>
      <c r="M148" s="121"/>
      <c r="N148" s="121"/>
      <c r="O148" s="121"/>
      <c r="P148" s="122"/>
      <c r="Q148" s="122"/>
      <c r="R148" s="122"/>
      <c r="S148" s="122"/>
      <c r="T148" s="122"/>
    </row>
    <row r="149" spans="1:20" ht="37.5">
      <c r="A149" s="117" t="s">
        <v>375</v>
      </c>
      <c r="B149" s="118" t="s">
        <v>46</v>
      </c>
      <c r="C149" s="119"/>
      <c r="D149" s="119"/>
      <c r="E149" s="119"/>
      <c r="F149" s="119"/>
      <c r="G149" s="119"/>
      <c r="H149" s="119"/>
      <c r="I149" s="120">
        <v>6.3</v>
      </c>
      <c r="J149" s="121"/>
      <c r="K149" s="121"/>
      <c r="L149" s="121"/>
      <c r="M149" s="121"/>
      <c r="N149" s="121"/>
      <c r="O149" s="121"/>
      <c r="P149" s="122"/>
      <c r="Q149" s="122"/>
      <c r="R149" s="122"/>
      <c r="S149" s="122"/>
      <c r="T149" s="122"/>
    </row>
    <row r="150" spans="1:20" ht="37.5">
      <c r="A150" s="117" t="s">
        <v>376</v>
      </c>
      <c r="B150" s="118" t="s">
        <v>47</v>
      </c>
      <c r="C150" s="119"/>
      <c r="D150" s="119"/>
      <c r="E150" s="119"/>
      <c r="F150" s="119"/>
      <c r="G150" s="119"/>
      <c r="H150" s="119"/>
      <c r="I150" s="120">
        <v>18.78</v>
      </c>
      <c r="J150" s="121"/>
      <c r="K150" s="121"/>
      <c r="L150" s="121"/>
      <c r="M150" s="121"/>
      <c r="N150" s="121"/>
      <c r="O150" s="121"/>
      <c r="P150" s="122"/>
      <c r="Q150" s="122"/>
      <c r="R150" s="122"/>
      <c r="S150" s="122"/>
      <c r="T150" s="122"/>
    </row>
    <row r="151" spans="1:20">
      <c r="A151" s="117" t="s">
        <v>377</v>
      </c>
      <c r="B151" s="118" t="s">
        <v>47</v>
      </c>
      <c r="C151" s="119"/>
      <c r="D151" s="119"/>
      <c r="E151" s="119"/>
      <c r="F151" s="119"/>
      <c r="G151" s="119"/>
      <c r="H151" s="119"/>
      <c r="I151" s="120">
        <v>5382.35</v>
      </c>
      <c r="J151" s="121"/>
      <c r="K151" s="121"/>
      <c r="L151" s="121"/>
      <c r="M151" s="121"/>
      <c r="N151" s="121"/>
      <c r="O151" s="121"/>
      <c r="P151" s="122"/>
      <c r="Q151" s="122"/>
      <c r="R151" s="122"/>
      <c r="S151" s="122"/>
      <c r="T151" s="122"/>
    </row>
    <row r="152" spans="1:20">
      <c r="A152" s="117" t="s">
        <v>378</v>
      </c>
      <c r="B152" s="118" t="s">
        <v>47</v>
      </c>
      <c r="C152" s="119"/>
      <c r="D152" s="119"/>
      <c r="E152" s="119"/>
      <c r="F152" s="119"/>
      <c r="G152" s="119"/>
      <c r="H152" s="119"/>
      <c r="I152" s="120">
        <v>4506.32</v>
      </c>
      <c r="J152" s="121"/>
      <c r="K152" s="121"/>
      <c r="L152" s="121"/>
      <c r="M152" s="121"/>
      <c r="N152" s="121"/>
      <c r="O152" s="121"/>
      <c r="P152" s="122"/>
      <c r="Q152" s="122"/>
      <c r="R152" s="122"/>
      <c r="S152" s="122"/>
      <c r="T152" s="122"/>
    </row>
    <row r="153" spans="1:20" ht="37.5">
      <c r="A153" s="117" t="s">
        <v>379</v>
      </c>
      <c r="B153" s="118" t="s">
        <v>47</v>
      </c>
      <c r="C153" s="119"/>
      <c r="D153" s="119"/>
      <c r="E153" s="119"/>
      <c r="F153" s="119"/>
      <c r="G153" s="119"/>
      <c r="H153" s="119"/>
      <c r="I153" s="120">
        <v>13399.45</v>
      </c>
      <c r="J153" s="121"/>
      <c r="K153" s="121"/>
      <c r="L153" s="121"/>
      <c r="M153" s="121"/>
      <c r="N153" s="121"/>
      <c r="O153" s="121"/>
      <c r="P153" s="122"/>
      <c r="Q153" s="122"/>
      <c r="R153" s="122"/>
      <c r="S153" s="122"/>
      <c r="T153" s="122"/>
    </row>
    <row r="154" spans="1:20" ht="37.5">
      <c r="A154" s="117" t="s">
        <v>380</v>
      </c>
      <c r="B154" s="124" t="s">
        <v>47</v>
      </c>
      <c r="C154" s="119"/>
      <c r="D154" s="119"/>
      <c r="E154" s="119"/>
      <c r="F154" s="119"/>
      <c r="G154" s="119"/>
      <c r="H154" s="119"/>
      <c r="I154" s="120">
        <v>6826.37</v>
      </c>
      <c r="J154" s="121"/>
      <c r="K154" s="121"/>
      <c r="L154" s="121"/>
      <c r="M154" s="121"/>
      <c r="N154" s="121"/>
      <c r="O154" s="121"/>
      <c r="P154" s="122"/>
      <c r="Q154" s="122"/>
      <c r="R154" s="122"/>
      <c r="S154" s="122"/>
      <c r="T154" s="122"/>
    </row>
    <row r="155" spans="1:20">
      <c r="A155" s="117" t="s">
        <v>381</v>
      </c>
      <c r="B155" s="124" t="s">
        <v>524</v>
      </c>
      <c r="C155" s="119"/>
      <c r="D155" s="119"/>
      <c r="E155" s="119"/>
      <c r="F155" s="119"/>
      <c r="G155" s="119"/>
      <c r="H155" s="119"/>
      <c r="I155" s="120">
        <v>950.33</v>
      </c>
      <c r="J155" s="121"/>
      <c r="K155" s="121"/>
      <c r="L155" s="121"/>
      <c r="M155" s="121"/>
      <c r="N155" s="121"/>
      <c r="O155" s="121"/>
      <c r="P155" s="122"/>
      <c r="Q155" s="122"/>
      <c r="R155" s="122"/>
      <c r="S155" s="122"/>
      <c r="T155" s="122"/>
    </row>
    <row r="156" spans="1:20" ht="37.5">
      <c r="A156" s="117" t="s">
        <v>382</v>
      </c>
      <c r="B156" s="118" t="s">
        <v>43</v>
      </c>
      <c r="C156" s="119"/>
      <c r="D156" s="119"/>
      <c r="E156" s="119"/>
      <c r="F156" s="119"/>
      <c r="G156" s="119"/>
      <c r="H156" s="119"/>
      <c r="I156" s="120">
        <v>383.88</v>
      </c>
      <c r="J156" s="121"/>
      <c r="K156" s="121"/>
      <c r="L156" s="121"/>
      <c r="M156" s="121"/>
      <c r="N156" s="121"/>
      <c r="O156" s="121"/>
      <c r="P156" s="122"/>
      <c r="Q156" s="122"/>
      <c r="R156" s="122"/>
      <c r="S156" s="122"/>
      <c r="T156" s="122"/>
    </row>
    <row r="157" spans="1:20">
      <c r="A157" s="117" t="s">
        <v>383</v>
      </c>
      <c r="B157" s="118" t="s">
        <v>40</v>
      </c>
      <c r="C157" s="119"/>
      <c r="D157" s="119"/>
      <c r="E157" s="119"/>
      <c r="F157" s="119"/>
      <c r="G157" s="119"/>
      <c r="H157" s="119"/>
      <c r="I157" s="120">
        <v>3250.53</v>
      </c>
      <c r="J157" s="121"/>
      <c r="K157" s="121"/>
      <c r="L157" s="121"/>
      <c r="M157" s="121"/>
      <c r="N157" s="121"/>
      <c r="O157" s="121"/>
      <c r="P157" s="122"/>
      <c r="Q157" s="122"/>
      <c r="R157" s="122"/>
      <c r="S157" s="122"/>
      <c r="T157" s="122"/>
    </row>
    <row r="158" spans="1:20">
      <c r="A158" s="117" t="s">
        <v>384</v>
      </c>
      <c r="B158" s="118" t="s">
        <v>525</v>
      </c>
      <c r="C158" s="119"/>
      <c r="D158" s="119"/>
      <c r="E158" s="119"/>
      <c r="F158" s="119"/>
      <c r="G158" s="119"/>
      <c r="H158" s="119"/>
      <c r="I158" s="120">
        <v>3.2</v>
      </c>
      <c r="J158" s="121"/>
      <c r="K158" s="121"/>
      <c r="L158" s="121"/>
      <c r="M158" s="121"/>
      <c r="N158" s="121"/>
      <c r="O158" s="121"/>
      <c r="P158" s="122"/>
      <c r="Q158" s="122"/>
      <c r="R158" s="122"/>
      <c r="S158" s="122"/>
      <c r="T158" s="122"/>
    </row>
    <row r="159" spans="1:20">
      <c r="A159" s="123" t="s">
        <v>385</v>
      </c>
      <c r="B159" s="145"/>
      <c r="C159" s="119"/>
      <c r="D159" s="119"/>
      <c r="E159" s="119"/>
      <c r="F159" s="119"/>
      <c r="G159" s="119"/>
      <c r="H159" s="119"/>
      <c r="I159" s="145"/>
      <c r="J159" s="121"/>
      <c r="K159" s="121"/>
      <c r="L159" s="121"/>
      <c r="M159" s="121"/>
      <c r="N159" s="121"/>
      <c r="O159" s="121"/>
      <c r="P159" s="122"/>
      <c r="Q159" s="122"/>
      <c r="R159" s="122"/>
      <c r="S159" s="122"/>
      <c r="T159" s="122"/>
    </row>
    <row r="160" spans="1:20" ht="57.75" customHeight="1">
      <c r="A160" s="117" t="s">
        <v>386</v>
      </c>
      <c r="B160" s="146" t="s">
        <v>525</v>
      </c>
      <c r="C160" s="147"/>
      <c r="D160" s="147"/>
      <c r="E160" s="147"/>
      <c r="F160" s="147"/>
      <c r="G160" s="147"/>
      <c r="H160" s="147"/>
      <c r="I160" s="120">
        <v>19.66</v>
      </c>
      <c r="J160" s="121"/>
      <c r="K160" s="121"/>
      <c r="L160" s="121"/>
      <c r="M160" s="121"/>
      <c r="N160" s="121"/>
      <c r="O160" s="121"/>
      <c r="P160" s="122"/>
      <c r="Q160" s="122"/>
      <c r="R160" s="122"/>
      <c r="S160" s="122"/>
      <c r="T160" s="122"/>
    </row>
    <row r="161" spans="1:20">
      <c r="A161" s="117" t="s">
        <v>387</v>
      </c>
      <c r="B161" s="118" t="s">
        <v>525</v>
      </c>
      <c r="C161" s="119"/>
      <c r="D161" s="119"/>
      <c r="E161" s="119"/>
      <c r="F161" s="119"/>
      <c r="G161" s="119"/>
      <c r="H161" s="119"/>
      <c r="I161" s="120">
        <v>15.99</v>
      </c>
      <c r="J161" s="121"/>
      <c r="K161" s="121"/>
      <c r="L161" s="121"/>
      <c r="M161" s="121"/>
      <c r="N161" s="121"/>
      <c r="O161" s="121"/>
      <c r="P161" s="122"/>
      <c r="Q161" s="122"/>
      <c r="R161" s="122"/>
      <c r="S161" s="122"/>
      <c r="T161" s="122"/>
    </row>
    <row r="162" spans="1:20">
      <c r="A162" s="117" t="s">
        <v>388</v>
      </c>
      <c r="B162" s="118" t="s">
        <v>526</v>
      </c>
      <c r="C162" s="119"/>
      <c r="D162" s="119"/>
      <c r="E162" s="119"/>
      <c r="F162" s="119"/>
      <c r="G162" s="119"/>
      <c r="H162" s="119"/>
      <c r="I162" s="120">
        <v>822.55</v>
      </c>
      <c r="J162" s="121"/>
      <c r="K162" s="121"/>
      <c r="L162" s="121"/>
      <c r="M162" s="121"/>
      <c r="N162" s="121"/>
      <c r="O162" s="121"/>
      <c r="P162" s="122"/>
      <c r="Q162" s="122"/>
      <c r="R162" s="122"/>
      <c r="S162" s="122"/>
      <c r="T162" s="122"/>
    </row>
    <row r="163" spans="1:20" ht="52.5" customHeight="1">
      <c r="A163" s="123" t="s">
        <v>389</v>
      </c>
      <c r="B163" s="145"/>
      <c r="C163" s="119"/>
      <c r="D163" s="119"/>
      <c r="E163" s="119"/>
      <c r="F163" s="119"/>
      <c r="G163" s="119"/>
      <c r="H163" s="119"/>
      <c r="I163" s="145"/>
      <c r="J163" s="121"/>
      <c r="K163" s="121"/>
      <c r="L163" s="121"/>
      <c r="M163" s="121"/>
      <c r="N163" s="121"/>
      <c r="O163" s="121"/>
      <c r="P163" s="122"/>
      <c r="Q163" s="122"/>
      <c r="R163" s="122"/>
      <c r="S163" s="122"/>
      <c r="T163" s="122"/>
    </row>
    <row r="164" spans="1:20">
      <c r="A164" s="117" t="s">
        <v>390</v>
      </c>
      <c r="B164" s="124" t="s">
        <v>48</v>
      </c>
      <c r="C164" s="119"/>
      <c r="D164" s="119"/>
      <c r="E164" s="119"/>
      <c r="F164" s="119"/>
      <c r="G164" s="119"/>
      <c r="H164" s="119"/>
      <c r="I164" s="120">
        <v>15973.3</v>
      </c>
      <c r="J164" s="121"/>
      <c r="K164" s="121"/>
      <c r="L164" s="121"/>
      <c r="M164" s="121"/>
      <c r="N164" s="121"/>
      <c r="O164" s="121"/>
      <c r="P164" s="122"/>
      <c r="Q164" s="122"/>
      <c r="R164" s="122"/>
      <c r="S164" s="122"/>
      <c r="T164" s="122"/>
    </row>
    <row r="165" spans="1:20">
      <c r="A165" s="117" t="s">
        <v>391</v>
      </c>
      <c r="B165" s="118" t="s">
        <v>48</v>
      </c>
      <c r="C165" s="119"/>
      <c r="D165" s="119"/>
      <c r="E165" s="119"/>
      <c r="F165" s="119"/>
      <c r="G165" s="119"/>
      <c r="H165" s="119"/>
      <c r="I165" s="120">
        <v>16692.84</v>
      </c>
      <c r="J165" s="121"/>
      <c r="K165" s="121"/>
      <c r="L165" s="121"/>
      <c r="M165" s="121"/>
      <c r="N165" s="121"/>
      <c r="O165" s="121"/>
      <c r="P165" s="122"/>
      <c r="Q165" s="122"/>
      <c r="R165" s="122"/>
      <c r="S165" s="122"/>
      <c r="T165" s="122"/>
    </row>
    <row r="166" spans="1:20">
      <c r="A166" s="117" t="s">
        <v>392</v>
      </c>
      <c r="B166" s="118" t="s">
        <v>48</v>
      </c>
      <c r="C166" s="119"/>
      <c r="D166" s="119"/>
      <c r="E166" s="119"/>
      <c r="F166" s="119"/>
      <c r="G166" s="119"/>
      <c r="H166" s="119"/>
      <c r="I166" s="120">
        <v>11300</v>
      </c>
      <c r="J166" s="121"/>
      <c r="K166" s="121"/>
      <c r="L166" s="121"/>
      <c r="M166" s="121"/>
      <c r="N166" s="121"/>
      <c r="O166" s="121"/>
      <c r="P166" s="122"/>
      <c r="Q166" s="122"/>
      <c r="R166" s="122"/>
      <c r="S166" s="122"/>
      <c r="T166" s="122"/>
    </row>
    <row r="167" spans="1:20">
      <c r="A167" s="117" t="s">
        <v>393</v>
      </c>
      <c r="B167" s="124" t="s">
        <v>48</v>
      </c>
      <c r="C167" s="119"/>
      <c r="D167" s="119"/>
      <c r="E167" s="119"/>
      <c r="F167" s="119"/>
      <c r="G167" s="119"/>
      <c r="H167" s="119"/>
      <c r="I167" s="120">
        <v>14944.64</v>
      </c>
      <c r="J167" s="121"/>
      <c r="K167" s="121"/>
      <c r="L167" s="121"/>
      <c r="M167" s="121"/>
      <c r="N167" s="121"/>
      <c r="O167" s="121"/>
      <c r="P167" s="122"/>
      <c r="Q167" s="122"/>
      <c r="R167" s="122"/>
      <c r="S167" s="122"/>
      <c r="T167" s="122"/>
    </row>
    <row r="168" spans="1:20" ht="30" customHeight="1">
      <c r="A168" s="117" t="s">
        <v>394</v>
      </c>
      <c r="B168" s="124" t="s">
        <v>48</v>
      </c>
      <c r="C168" s="119"/>
      <c r="D168" s="119"/>
      <c r="E168" s="119"/>
      <c r="F168" s="119"/>
      <c r="G168" s="119"/>
      <c r="H168" s="119"/>
      <c r="I168" s="120">
        <v>19027</v>
      </c>
      <c r="J168" s="121"/>
      <c r="K168" s="121"/>
      <c r="L168" s="121"/>
      <c r="M168" s="121"/>
      <c r="N168" s="121"/>
      <c r="O168" s="121"/>
      <c r="P168" s="122"/>
      <c r="Q168" s="122"/>
      <c r="R168" s="122"/>
      <c r="S168" s="122"/>
      <c r="T168" s="122"/>
    </row>
    <row r="169" spans="1:20">
      <c r="A169" s="117" t="s">
        <v>395</v>
      </c>
      <c r="B169" s="118" t="s">
        <v>48</v>
      </c>
      <c r="C169" s="119"/>
      <c r="D169" s="119"/>
      <c r="E169" s="119"/>
      <c r="F169" s="119"/>
      <c r="G169" s="119"/>
      <c r="H169" s="119"/>
      <c r="I169" s="120">
        <v>17224</v>
      </c>
      <c r="J169" s="121"/>
      <c r="K169" s="121"/>
      <c r="L169" s="121"/>
      <c r="M169" s="121"/>
      <c r="N169" s="121"/>
      <c r="O169" s="121"/>
      <c r="P169" s="122"/>
      <c r="Q169" s="122"/>
      <c r="R169" s="122"/>
      <c r="S169" s="122"/>
      <c r="T169" s="122"/>
    </row>
    <row r="170" spans="1:20">
      <c r="A170" s="117" t="s">
        <v>396</v>
      </c>
      <c r="B170" s="124" t="s">
        <v>48</v>
      </c>
      <c r="C170" s="119"/>
      <c r="D170" s="119"/>
      <c r="E170" s="119"/>
      <c r="F170" s="119"/>
      <c r="G170" s="119"/>
      <c r="H170" s="119"/>
      <c r="I170" s="120">
        <v>12941.9</v>
      </c>
      <c r="J170" s="121"/>
      <c r="K170" s="121"/>
      <c r="L170" s="121"/>
      <c r="M170" s="121"/>
      <c r="N170" s="121"/>
      <c r="O170" s="121"/>
      <c r="P170" s="122"/>
      <c r="Q170" s="122"/>
      <c r="R170" s="122"/>
      <c r="S170" s="122"/>
      <c r="T170" s="122"/>
    </row>
    <row r="171" spans="1:20">
      <c r="A171" s="117" t="s">
        <v>397</v>
      </c>
      <c r="B171" s="124" t="s">
        <v>48</v>
      </c>
      <c r="C171" s="119"/>
      <c r="D171" s="119"/>
      <c r="E171" s="119"/>
      <c r="F171" s="119"/>
      <c r="G171" s="119"/>
      <c r="H171" s="119"/>
      <c r="I171" s="120">
        <v>10674.37</v>
      </c>
      <c r="J171" s="121"/>
      <c r="K171" s="121"/>
      <c r="L171" s="121"/>
      <c r="M171" s="121"/>
      <c r="N171" s="121"/>
      <c r="O171" s="121"/>
      <c r="P171" s="122"/>
      <c r="Q171" s="122"/>
      <c r="R171" s="122"/>
      <c r="S171" s="122"/>
      <c r="T171" s="122"/>
    </row>
    <row r="172" spans="1:20">
      <c r="A172" s="117" t="s">
        <v>398</v>
      </c>
      <c r="B172" s="124" t="s">
        <v>48</v>
      </c>
      <c r="C172" s="119"/>
      <c r="D172" s="119"/>
      <c r="E172" s="119"/>
      <c r="F172" s="119"/>
      <c r="G172" s="119"/>
      <c r="H172" s="119"/>
      <c r="I172" s="120">
        <v>7156.4</v>
      </c>
      <c r="J172" s="121"/>
      <c r="K172" s="121"/>
      <c r="L172" s="121"/>
      <c r="M172" s="121"/>
      <c r="N172" s="121"/>
      <c r="O172" s="121"/>
      <c r="P172" s="122"/>
      <c r="Q172" s="122"/>
      <c r="R172" s="122"/>
      <c r="S172" s="122"/>
      <c r="T172" s="122"/>
    </row>
    <row r="173" spans="1:20">
      <c r="A173" s="117" t="s">
        <v>399</v>
      </c>
      <c r="B173" s="124" t="s">
        <v>48</v>
      </c>
      <c r="C173" s="119"/>
      <c r="D173" s="119"/>
      <c r="E173" s="119"/>
      <c r="F173" s="119"/>
      <c r="G173" s="119"/>
      <c r="H173" s="119"/>
      <c r="I173" s="120">
        <v>42828</v>
      </c>
      <c r="J173" s="121"/>
      <c r="K173" s="121"/>
      <c r="L173" s="121"/>
      <c r="M173" s="121"/>
      <c r="N173" s="121"/>
      <c r="O173" s="121"/>
      <c r="P173" s="122"/>
      <c r="Q173" s="122"/>
      <c r="R173" s="122"/>
      <c r="S173" s="122"/>
      <c r="T173" s="122"/>
    </row>
    <row r="174" spans="1:20">
      <c r="A174" s="117" t="s">
        <v>400</v>
      </c>
      <c r="B174" s="124" t="s">
        <v>48</v>
      </c>
      <c r="C174" s="119"/>
      <c r="D174" s="119"/>
      <c r="E174" s="119"/>
      <c r="F174" s="119"/>
      <c r="G174" s="119"/>
      <c r="H174" s="119"/>
      <c r="I174" s="120">
        <v>42828</v>
      </c>
      <c r="J174" s="121"/>
      <c r="K174" s="121"/>
      <c r="L174" s="121"/>
      <c r="M174" s="121"/>
      <c r="N174" s="121"/>
      <c r="O174" s="121"/>
      <c r="P174" s="122"/>
      <c r="Q174" s="122"/>
      <c r="R174" s="122"/>
      <c r="S174" s="122"/>
      <c r="T174" s="122"/>
    </row>
    <row r="175" spans="1:20">
      <c r="A175" s="117" t="s">
        <v>401</v>
      </c>
      <c r="B175" s="124" t="s">
        <v>48</v>
      </c>
      <c r="C175" s="119"/>
      <c r="D175" s="119"/>
      <c r="E175" s="119"/>
      <c r="F175" s="119"/>
      <c r="G175" s="119"/>
      <c r="H175" s="119"/>
      <c r="I175" s="120">
        <v>42828</v>
      </c>
      <c r="J175" s="121"/>
      <c r="K175" s="121"/>
      <c r="L175" s="121"/>
      <c r="M175" s="121"/>
      <c r="N175" s="121"/>
      <c r="O175" s="121"/>
      <c r="P175" s="122"/>
      <c r="Q175" s="122"/>
      <c r="R175" s="122"/>
      <c r="S175" s="122"/>
      <c r="T175" s="122"/>
    </row>
    <row r="176" spans="1:20" ht="51" customHeight="1">
      <c r="A176" s="117" t="s">
        <v>402</v>
      </c>
      <c r="B176" s="118" t="s">
        <v>48</v>
      </c>
      <c r="C176" s="119"/>
      <c r="D176" s="119"/>
      <c r="E176" s="119"/>
      <c r="F176" s="119"/>
      <c r="G176" s="119"/>
      <c r="H176" s="119"/>
      <c r="I176" s="120">
        <v>42828</v>
      </c>
      <c r="J176" s="121"/>
      <c r="K176" s="121"/>
      <c r="L176" s="121"/>
      <c r="M176" s="121"/>
      <c r="N176" s="121"/>
      <c r="O176" s="121"/>
      <c r="P176" s="122"/>
      <c r="Q176" s="122"/>
      <c r="R176" s="122"/>
      <c r="S176" s="122"/>
      <c r="T176" s="122"/>
    </row>
    <row r="177" spans="1:20">
      <c r="A177" s="117" t="s">
        <v>403</v>
      </c>
      <c r="B177" s="118" t="s">
        <v>48</v>
      </c>
      <c r="C177" s="119"/>
      <c r="D177" s="119"/>
      <c r="E177" s="119"/>
      <c r="F177" s="119"/>
      <c r="G177" s="119"/>
      <c r="H177" s="119"/>
      <c r="I177" s="120">
        <v>42828</v>
      </c>
      <c r="J177" s="121"/>
      <c r="K177" s="121"/>
      <c r="L177" s="121"/>
      <c r="M177" s="121"/>
      <c r="N177" s="121"/>
      <c r="O177" s="121"/>
      <c r="P177" s="122"/>
      <c r="Q177" s="122"/>
      <c r="R177" s="122"/>
      <c r="S177" s="122"/>
      <c r="T177" s="122"/>
    </row>
    <row r="178" spans="1:20" ht="34.5" customHeight="1">
      <c r="A178" s="117" t="s">
        <v>404</v>
      </c>
      <c r="B178" s="118" t="s">
        <v>48</v>
      </c>
      <c r="C178" s="119"/>
      <c r="D178" s="119"/>
      <c r="E178" s="119"/>
      <c r="F178" s="119"/>
      <c r="G178" s="119"/>
      <c r="H178" s="119"/>
      <c r="I178" s="120">
        <v>42828</v>
      </c>
      <c r="J178" s="121"/>
      <c r="K178" s="121"/>
      <c r="L178" s="121"/>
      <c r="M178" s="121"/>
      <c r="N178" s="121"/>
      <c r="O178" s="121"/>
      <c r="P178" s="122"/>
      <c r="Q178" s="122"/>
      <c r="R178" s="122"/>
      <c r="S178" s="122"/>
      <c r="T178" s="122"/>
    </row>
    <row r="179" spans="1:20" ht="37.5">
      <c r="A179" s="117" t="s">
        <v>405</v>
      </c>
      <c r="B179" s="118" t="s">
        <v>48</v>
      </c>
      <c r="C179" s="119"/>
      <c r="D179" s="119"/>
      <c r="E179" s="119"/>
      <c r="F179" s="119"/>
      <c r="G179" s="119"/>
      <c r="H179" s="119"/>
      <c r="I179" s="120">
        <v>42828</v>
      </c>
      <c r="J179" s="121"/>
      <c r="K179" s="121"/>
      <c r="L179" s="121"/>
      <c r="M179" s="121"/>
      <c r="N179" s="121"/>
      <c r="O179" s="121"/>
      <c r="P179" s="122"/>
      <c r="Q179" s="122"/>
      <c r="R179" s="122"/>
      <c r="S179" s="122"/>
      <c r="T179" s="122"/>
    </row>
    <row r="180" spans="1:20">
      <c r="A180" s="117" t="s">
        <v>406</v>
      </c>
      <c r="B180" s="124" t="s">
        <v>48</v>
      </c>
      <c r="C180" s="119"/>
      <c r="D180" s="119"/>
      <c r="E180" s="119"/>
      <c r="F180" s="119"/>
      <c r="G180" s="119"/>
      <c r="H180" s="119"/>
      <c r="I180" s="120">
        <v>9415</v>
      </c>
      <c r="J180" s="121"/>
      <c r="K180" s="121"/>
      <c r="L180" s="121"/>
      <c r="M180" s="121"/>
      <c r="N180" s="121"/>
      <c r="O180" s="121"/>
      <c r="P180" s="122"/>
      <c r="Q180" s="122"/>
      <c r="R180" s="122"/>
      <c r="S180" s="122"/>
      <c r="T180" s="122"/>
    </row>
    <row r="181" spans="1:20" ht="39" customHeight="1">
      <c r="A181" s="117" t="s">
        <v>407</v>
      </c>
      <c r="B181" s="118" t="s">
        <v>48</v>
      </c>
      <c r="C181" s="119"/>
      <c r="D181" s="119"/>
      <c r="E181" s="119"/>
      <c r="F181" s="119"/>
      <c r="G181" s="119"/>
      <c r="H181" s="119"/>
      <c r="I181" s="120">
        <v>12859.9</v>
      </c>
      <c r="J181" s="121"/>
      <c r="K181" s="121"/>
      <c r="L181" s="121"/>
      <c r="M181" s="121"/>
      <c r="N181" s="121"/>
      <c r="O181" s="121"/>
      <c r="P181" s="122"/>
      <c r="Q181" s="122"/>
      <c r="R181" s="122"/>
      <c r="S181" s="122"/>
      <c r="T181" s="122"/>
    </row>
    <row r="182" spans="1:20">
      <c r="A182" s="117" t="s">
        <v>408</v>
      </c>
      <c r="B182" s="118" t="s">
        <v>38</v>
      </c>
      <c r="C182" s="119"/>
      <c r="D182" s="119"/>
      <c r="E182" s="119"/>
      <c r="F182" s="119"/>
      <c r="G182" s="119"/>
      <c r="H182" s="119"/>
      <c r="I182" s="120">
        <v>17202</v>
      </c>
      <c r="J182" s="121"/>
      <c r="K182" s="121"/>
      <c r="L182" s="121"/>
      <c r="M182" s="121"/>
      <c r="N182" s="121"/>
      <c r="O182" s="121"/>
      <c r="P182" s="122"/>
      <c r="Q182" s="122"/>
      <c r="R182" s="122"/>
      <c r="S182" s="122"/>
      <c r="T182" s="122"/>
    </row>
    <row r="183" spans="1:20">
      <c r="A183" s="117" t="s">
        <v>409</v>
      </c>
      <c r="B183" s="118" t="s">
        <v>48</v>
      </c>
      <c r="C183" s="119"/>
      <c r="D183" s="119"/>
      <c r="E183" s="119"/>
      <c r="F183" s="119"/>
      <c r="G183" s="119"/>
      <c r="H183" s="119"/>
      <c r="I183" s="120">
        <v>9267</v>
      </c>
      <c r="J183" s="121"/>
      <c r="K183" s="121"/>
      <c r="L183" s="121"/>
      <c r="M183" s="121"/>
      <c r="N183" s="121"/>
      <c r="O183" s="121"/>
      <c r="P183" s="122"/>
      <c r="Q183" s="122"/>
      <c r="R183" s="122"/>
      <c r="S183" s="122"/>
      <c r="T183" s="122"/>
    </row>
    <row r="184" spans="1:20">
      <c r="A184" s="123" t="s">
        <v>410</v>
      </c>
      <c r="B184" s="145"/>
      <c r="C184" s="119"/>
      <c r="D184" s="119"/>
      <c r="E184" s="119"/>
      <c r="F184" s="119"/>
      <c r="G184" s="119"/>
      <c r="H184" s="119"/>
      <c r="I184" s="145"/>
      <c r="J184" s="121"/>
      <c r="K184" s="121"/>
      <c r="L184" s="121"/>
      <c r="M184" s="121"/>
      <c r="N184" s="121"/>
      <c r="O184" s="121"/>
      <c r="P184" s="122"/>
      <c r="Q184" s="122"/>
      <c r="R184" s="122"/>
      <c r="S184" s="122"/>
      <c r="T184" s="122"/>
    </row>
    <row r="185" spans="1:20">
      <c r="A185" s="117" t="s">
        <v>411</v>
      </c>
      <c r="B185" s="118" t="s">
        <v>40</v>
      </c>
      <c r="C185" s="119"/>
      <c r="D185" s="119"/>
      <c r="E185" s="119"/>
      <c r="F185" s="119"/>
      <c r="G185" s="119"/>
      <c r="H185" s="119"/>
      <c r="I185" s="120">
        <v>105.25</v>
      </c>
      <c r="J185" s="121"/>
      <c r="K185" s="121"/>
      <c r="L185" s="121"/>
      <c r="M185" s="121"/>
      <c r="N185" s="121"/>
      <c r="O185" s="121"/>
      <c r="P185" s="122"/>
      <c r="Q185" s="122"/>
      <c r="R185" s="122"/>
      <c r="S185" s="122"/>
      <c r="T185" s="122"/>
    </row>
    <row r="186" spans="1:20">
      <c r="A186" s="117" t="s">
        <v>412</v>
      </c>
      <c r="B186" s="118" t="s">
        <v>40</v>
      </c>
      <c r="C186" s="119"/>
      <c r="D186" s="119"/>
      <c r="E186" s="119"/>
      <c r="F186" s="119"/>
      <c r="G186" s="119"/>
      <c r="H186" s="119"/>
      <c r="I186" s="120">
        <v>3.73</v>
      </c>
      <c r="J186" s="121"/>
      <c r="K186" s="121"/>
      <c r="L186" s="121"/>
      <c r="M186" s="121"/>
      <c r="N186" s="121"/>
      <c r="O186" s="121"/>
      <c r="P186" s="122"/>
      <c r="Q186" s="122"/>
      <c r="R186" s="122"/>
      <c r="S186" s="122"/>
      <c r="T186" s="122"/>
    </row>
    <row r="187" spans="1:20">
      <c r="A187" s="117" t="s">
        <v>413</v>
      </c>
      <c r="B187" s="118" t="s">
        <v>40</v>
      </c>
      <c r="C187" s="119"/>
      <c r="D187" s="119"/>
      <c r="E187" s="119"/>
      <c r="F187" s="119"/>
      <c r="G187" s="119"/>
      <c r="H187" s="119"/>
      <c r="I187" s="120">
        <v>18.13</v>
      </c>
      <c r="J187" s="121"/>
      <c r="K187" s="121"/>
      <c r="L187" s="121"/>
      <c r="M187" s="121"/>
      <c r="N187" s="121"/>
      <c r="O187" s="121"/>
      <c r="P187" s="122"/>
      <c r="Q187" s="122"/>
      <c r="R187" s="122"/>
      <c r="S187" s="122"/>
      <c r="T187" s="122"/>
    </row>
    <row r="188" spans="1:20">
      <c r="A188" s="117" t="s">
        <v>414</v>
      </c>
      <c r="B188" s="118" t="s">
        <v>525</v>
      </c>
      <c r="C188" s="119"/>
      <c r="D188" s="119"/>
      <c r="E188" s="119"/>
      <c r="F188" s="119"/>
      <c r="G188" s="119"/>
      <c r="H188" s="119"/>
      <c r="I188" s="120">
        <v>26.31</v>
      </c>
      <c r="J188" s="121"/>
      <c r="K188" s="121"/>
      <c r="L188" s="121"/>
      <c r="M188" s="121"/>
      <c r="N188" s="121"/>
      <c r="O188" s="121"/>
      <c r="P188" s="122"/>
      <c r="Q188" s="122"/>
      <c r="R188" s="122"/>
      <c r="S188" s="122"/>
      <c r="T188" s="122"/>
    </row>
    <row r="189" spans="1:20">
      <c r="A189" s="117" t="s">
        <v>415</v>
      </c>
      <c r="B189" s="118" t="s">
        <v>41</v>
      </c>
      <c r="C189" s="119"/>
      <c r="D189" s="119"/>
      <c r="E189" s="119"/>
      <c r="F189" s="119"/>
      <c r="G189" s="119"/>
      <c r="H189" s="119"/>
      <c r="I189" s="120">
        <v>5.0599999999999996</v>
      </c>
      <c r="J189" s="121"/>
      <c r="K189" s="121"/>
      <c r="L189" s="121"/>
      <c r="M189" s="121"/>
      <c r="N189" s="121"/>
      <c r="O189" s="121"/>
      <c r="P189" s="122"/>
      <c r="Q189" s="122"/>
      <c r="R189" s="122"/>
      <c r="S189" s="122"/>
      <c r="T189" s="122"/>
    </row>
    <row r="190" spans="1:20">
      <c r="A190" s="117" t="s">
        <v>416</v>
      </c>
      <c r="B190" s="118" t="s">
        <v>41</v>
      </c>
      <c r="C190" s="119"/>
      <c r="D190" s="119"/>
      <c r="E190" s="119"/>
      <c r="F190" s="119"/>
      <c r="G190" s="119"/>
      <c r="H190" s="119"/>
      <c r="I190" s="120">
        <v>21.78</v>
      </c>
      <c r="J190" s="121"/>
      <c r="K190" s="121"/>
      <c r="L190" s="121"/>
      <c r="M190" s="121"/>
      <c r="N190" s="121"/>
      <c r="O190" s="121"/>
      <c r="P190" s="122"/>
      <c r="Q190" s="122"/>
      <c r="R190" s="122"/>
      <c r="S190" s="122"/>
      <c r="T190" s="122"/>
    </row>
    <row r="191" spans="1:20" ht="37.5">
      <c r="A191" s="117" t="s">
        <v>417</v>
      </c>
      <c r="B191" s="118" t="s">
        <v>41</v>
      </c>
      <c r="C191" s="119"/>
      <c r="D191" s="119"/>
      <c r="E191" s="119"/>
      <c r="F191" s="119"/>
      <c r="G191" s="119"/>
      <c r="H191" s="119"/>
      <c r="I191" s="120">
        <v>78.599999999999994</v>
      </c>
      <c r="J191" s="121"/>
      <c r="K191" s="121"/>
      <c r="L191" s="121"/>
      <c r="M191" s="121"/>
      <c r="N191" s="121"/>
      <c r="O191" s="121"/>
      <c r="P191" s="122"/>
      <c r="Q191" s="122"/>
      <c r="R191" s="122"/>
      <c r="S191" s="122"/>
      <c r="T191" s="122"/>
    </row>
    <row r="192" spans="1:20">
      <c r="A192" s="117" t="s">
        <v>418</v>
      </c>
      <c r="B192" s="118" t="s">
        <v>41</v>
      </c>
      <c r="C192" s="119"/>
      <c r="D192" s="119"/>
      <c r="E192" s="119"/>
      <c r="F192" s="119"/>
      <c r="G192" s="119"/>
      <c r="H192" s="119"/>
      <c r="I192" s="120">
        <v>7.89</v>
      </c>
      <c r="J192" s="121"/>
      <c r="K192" s="121"/>
      <c r="L192" s="121"/>
      <c r="M192" s="121"/>
      <c r="N192" s="121"/>
      <c r="O192" s="121"/>
      <c r="P192" s="122"/>
      <c r="Q192" s="122"/>
      <c r="R192" s="122"/>
      <c r="S192" s="122"/>
      <c r="T192" s="122"/>
    </row>
    <row r="193" spans="1:20">
      <c r="A193" s="117" t="s">
        <v>419</v>
      </c>
      <c r="B193" s="118" t="s">
        <v>41</v>
      </c>
      <c r="C193" s="119"/>
      <c r="D193" s="119"/>
      <c r="E193" s="119"/>
      <c r="F193" s="119"/>
      <c r="G193" s="119"/>
      <c r="H193" s="119"/>
      <c r="I193" s="120">
        <v>1043</v>
      </c>
      <c r="J193" s="121"/>
      <c r="K193" s="121"/>
      <c r="L193" s="121"/>
      <c r="M193" s="121"/>
      <c r="N193" s="121"/>
      <c r="O193" s="121"/>
      <c r="P193" s="122"/>
      <c r="Q193" s="122"/>
      <c r="R193" s="122"/>
      <c r="S193" s="122"/>
      <c r="T193" s="122"/>
    </row>
    <row r="194" spans="1:20">
      <c r="A194" s="117" t="s">
        <v>420</v>
      </c>
      <c r="B194" s="118" t="s">
        <v>38</v>
      </c>
      <c r="C194" s="119"/>
      <c r="D194" s="119"/>
      <c r="E194" s="119"/>
      <c r="F194" s="119"/>
      <c r="G194" s="119"/>
      <c r="H194" s="119"/>
      <c r="I194" s="120">
        <v>8234.5</v>
      </c>
      <c r="J194" s="121"/>
      <c r="K194" s="121"/>
      <c r="L194" s="121"/>
      <c r="M194" s="121"/>
      <c r="N194" s="121"/>
      <c r="O194" s="121"/>
      <c r="P194" s="122"/>
      <c r="Q194" s="122"/>
      <c r="R194" s="122"/>
      <c r="S194" s="122"/>
      <c r="T194" s="122"/>
    </row>
    <row r="195" spans="1:20">
      <c r="A195" s="117" t="s">
        <v>421</v>
      </c>
      <c r="B195" s="118" t="s">
        <v>41</v>
      </c>
      <c r="C195" s="119"/>
      <c r="D195" s="119"/>
      <c r="E195" s="119"/>
      <c r="F195" s="119"/>
      <c r="G195" s="119"/>
      <c r="H195" s="119"/>
      <c r="I195" s="120">
        <v>5.4</v>
      </c>
      <c r="J195" s="121"/>
      <c r="K195" s="121"/>
      <c r="L195" s="121"/>
      <c r="M195" s="121"/>
      <c r="N195" s="121"/>
      <c r="O195" s="121"/>
      <c r="P195" s="122"/>
      <c r="Q195" s="122"/>
      <c r="R195" s="122"/>
      <c r="S195" s="122"/>
      <c r="T195" s="122"/>
    </row>
    <row r="196" spans="1:20">
      <c r="A196" s="117" t="s">
        <v>422</v>
      </c>
      <c r="B196" s="118" t="s">
        <v>41</v>
      </c>
      <c r="C196" s="119"/>
      <c r="D196" s="119"/>
      <c r="E196" s="119"/>
      <c r="F196" s="119"/>
      <c r="G196" s="119"/>
      <c r="H196" s="119"/>
      <c r="I196" s="120">
        <v>26.43</v>
      </c>
      <c r="J196" s="121"/>
      <c r="K196" s="121"/>
      <c r="L196" s="121"/>
      <c r="M196" s="121"/>
      <c r="N196" s="121"/>
      <c r="O196" s="121"/>
      <c r="P196" s="122"/>
      <c r="Q196" s="122"/>
      <c r="R196" s="122"/>
      <c r="S196" s="122"/>
      <c r="T196" s="122"/>
    </row>
    <row r="197" spans="1:20">
      <c r="A197" s="117" t="s">
        <v>423</v>
      </c>
      <c r="B197" s="118" t="s">
        <v>41</v>
      </c>
      <c r="C197" s="119"/>
      <c r="D197" s="119"/>
      <c r="E197" s="119"/>
      <c r="F197" s="119"/>
      <c r="G197" s="119"/>
      <c r="H197" s="119"/>
      <c r="I197" s="120">
        <v>7.3</v>
      </c>
      <c r="J197" s="121"/>
      <c r="K197" s="121"/>
      <c r="L197" s="121"/>
      <c r="M197" s="121"/>
      <c r="N197" s="121"/>
      <c r="O197" s="121"/>
      <c r="P197" s="122"/>
      <c r="Q197" s="122"/>
      <c r="R197" s="122"/>
      <c r="S197" s="122"/>
      <c r="T197" s="122"/>
    </row>
    <row r="198" spans="1:20">
      <c r="A198" s="117" t="s">
        <v>424</v>
      </c>
      <c r="B198" s="118" t="s">
        <v>41</v>
      </c>
      <c r="C198" s="119"/>
      <c r="D198" s="119"/>
      <c r="E198" s="119"/>
      <c r="F198" s="119"/>
      <c r="G198" s="119"/>
      <c r="H198" s="119"/>
      <c r="I198" s="120">
        <v>287.5</v>
      </c>
      <c r="J198" s="121"/>
      <c r="K198" s="121"/>
      <c r="L198" s="121"/>
      <c r="M198" s="121"/>
      <c r="N198" s="121"/>
      <c r="O198" s="121"/>
      <c r="P198" s="122"/>
      <c r="Q198" s="122"/>
      <c r="R198" s="122"/>
      <c r="S198" s="122"/>
      <c r="T198" s="122"/>
    </row>
    <row r="199" spans="1:20">
      <c r="A199" s="117" t="s">
        <v>425</v>
      </c>
      <c r="B199" s="118" t="s">
        <v>41</v>
      </c>
      <c r="C199" s="119"/>
      <c r="D199" s="119"/>
      <c r="E199" s="119"/>
      <c r="F199" s="119"/>
      <c r="G199" s="119"/>
      <c r="H199" s="119"/>
      <c r="I199" s="120">
        <v>20.34</v>
      </c>
      <c r="J199" s="121"/>
      <c r="K199" s="121"/>
      <c r="L199" s="121"/>
      <c r="M199" s="121"/>
      <c r="N199" s="121"/>
      <c r="O199" s="121"/>
      <c r="P199" s="122"/>
      <c r="Q199" s="122"/>
      <c r="R199" s="122"/>
      <c r="S199" s="122"/>
      <c r="T199" s="122"/>
    </row>
    <row r="200" spans="1:20">
      <c r="A200" s="117" t="s">
        <v>426</v>
      </c>
      <c r="B200" s="118" t="s">
        <v>41</v>
      </c>
      <c r="C200" s="119"/>
      <c r="D200" s="119"/>
      <c r="E200" s="119"/>
      <c r="F200" s="119"/>
      <c r="G200" s="119"/>
      <c r="H200" s="119"/>
      <c r="I200" s="120">
        <v>26.81</v>
      </c>
      <c r="J200" s="121"/>
      <c r="K200" s="121"/>
      <c r="L200" s="121"/>
      <c r="M200" s="121"/>
      <c r="N200" s="121"/>
      <c r="O200" s="121"/>
      <c r="P200" s="122"/>
      <c r="Q200" s="122"/>
      <c r="R200" s="122"/>
      <c r="S200" s="122"/>
      <c r="T200" s="122"/>
    </row>
    <row r="201" spans="1:20">
      <c r="A201" s="117" t="s">
        <v>427</v>
      </c>
      <c r="B201" s="118" t="s">
        <v>41</v>
      </c>
      <c r="C201" s="119"/>
      <c r="D201" s="119"/>
      <c r="E201" s="119"/>
      <c r="F201" s="119"/>
      <c r="G201" s="119"/>
      <c r="H201" s="119"/>
      <c r="I201" s="120">
        <v>27.37</v>
      </c>
      <c r="J201" s="121"/>
      <c r="K201" s="121"/>
      <c r="L201" s="121"/>
      <c r="M201" s="121"/>
      <c r="N201" s="121"/>
      <c r="O201" s="121"/>
      <c r="P201" s="122"/>
      <c r="Q201" s="122"/>
      <c r="R201" s="122"/>
      <c r="S201" s="122"/>
      <c r="T201" s="122"/>
    </row>
    <row r="202" spans="1:20">
      <c r="A202" s="148" t="s">
        <v>428</v>
      </c>
      <c r="B202" s="118" t="s">
        <v>41</v>
      </c>
      <c r="C202" s="119"/>
      <c r="D202" s="119"/>
      <c r="E202" s="119"/>
      <c r="F202" s="119"/>
      <c r="G202" s="119"/>
      <c r="H202" s="119"/>
      <c r="I202" s="120">
        <v>14.4</v>
      </c>
      <c r="J202" s="121"/>
      <c r="K202" s="121"/>
      <c r="L202" s="121"/>
      <c r="M202" s="121"/>
      <c r="N202" s="121"/>
      <c r="O202" s="121"/>
      <c r="P202" s="122"/>
      <c r="Q202" s="122"/>
      <c r="R202" s="122"/>
      <c r="S202" s="122"/>
      <c r="T202" s="122"/>
    </row>
    <row r="203" spans="1:20">
      <c r="A203" s="117" t="s">
        <v>429</v>
      </c>
      <c r="B203" s="125" t="s">
        <v>41</v>
      </c>
      <c r="C203" s="126"/>
      <c r="D203" s="126"/>
      <c r="E203" s="126"/>
      <c r="F203" s="126"/>
      <c r="G203" s="126"/>
      <c r="H203" s="126"/>
      <c r="I203" s="127">
        <v>2.74</v>
      </c>
      <c r="J203" s="128"/>
      <c r="K203" s="128"/>
      <c r="L203" s="128"/>
      <c r="M203" s="128"/>
      <c r="N203" s="128"/>
      <c r="O203" s="128"/>
      <c r="P203" s="113"/>
      <c r="Q203" s="113"/>
      <c r="R203" s="113"/>
      <c r="S203" s="113"/>
      <c r="T203" s="113"/>
    </row>
    <row r="204" spans="1:20">
      <c r="A204" s="117" t="s">
        <v>430</v>
      </c>
      <c r="B204" s="149" t="s">
        <v>41</v>
      </c>
      <c r="C204" s="150"/>
      <c r="D204" s="150"/>
      <c r="E204" s="150"/>
      <c r="F204" s="150"/>
      <c r="G204" s="150"/>
      <c r="H204" s="150"/>
      <c r="I204" s="151">
        <v>33.5</v>
      </c>
      <c r="J204" s="152"/>
      <c r="K204" s="152"/>
      <c r="L204" s="152"/>
      <c r="M204" s="152"/>
      <c r="N204" s="152"/>
      <c r="O204" s="152"/>
      <c r="P204" s="145"/>
      <c r="Q204" s="145"/>
      <c r="R204" s="145"/>
      <c r="S204" s="145"/>
      <c r="T204" s="145"/>
    </row>
    <row r="205" spans="1:20" ht="56.25">
      <c r="A205" s="117" t="s">
        <v>431</v>
      </c>
      <c r="B205" s="149" t="s">
        <v>41</v>
      </c>
      <c r="C205" s="150"/>
      <c r="D205" s="150"/>
      <c r="E205" s="150"/>
      <c r="F205" s="150"/>
      <c r="G205" s="150"/>
      <c r="H205" s="150"/>
      <c r="I205" s="151">
        <v>351.75</v>
      </c>
      <c r="J205" s="152"/>
      <c r="K205" s="152"/>
      <c r="L205" s="152"/>
      <c r="M205" s="152"/>
      <c r="N205" s="152"/>
      <c r="O205" s="152"/>
      <c r="P205" s="145"/>
      <c r="Q205" s="145"/>
      <c r="R205" s="145"/>
      <c r="S205" s="145"/>
      <c r="T205" s="145"/>
    </row>
    <row r="206" spans="1:20">
      <c r="A206" s="117" t="s">
        <v>432</v>
      </c>
      <c r="B206" s="149" t="s">
        <v>41</v>
      </c>
      <c r="C206" s="150"/>
      <c r="D206" s="150"/>
      <c r="E206" s="150"/>
      <c r="F206" s="150"/>
      <c r="G206" s="150"/>
      <c r="H206" s="150"/>
      <c r="I206" s="151">
        <v>70.2</v>
      </c>
      <c r="J206" s="152"/>
      <c r="K206" s="152"/>
      <c r="L206" s="152"/>
      <c r="M206" s="152"/>
      <c r="N206" s="152"/>
      <c r="O206" s="152"/>
      <c r="P206" s="145"/>
      <c r="Q206" s="145"/>
      <c r="R206" s="145"/>
      <c r="S206" s="145"/>
      <c r="T206" s="145"/>
    </row>
    <row r="207" spans="1:20">
      <c r="A207" s="117" t="s">
        <v>433</v>
      </c>
      <c r="B207" s="149" t="s">
        <v>41</v>
      </c>
      <c r="C207" s="150"/>
      <c r="D207" s="150"/>
      <c r="E207" s="150"/>
      <c r="F207" s="150"/>
      <c r="G207" s="150"/>
      <c r="H207" s="150"/>
      <c r="I207" s="151">
        <v>61.71</v>
      </c>
      <c r="J207" s="152"/>
      <c r="K207" s="152"/>
      <c r="L207" s="152"/>
      <c r="M207" s="152"/>
      <c r="N207" s="152"/>
      <c r="O207" s="152"/>
      <c r="P207" s="145"/>
      <c r="Q207" s="145"/>
      <c r="R207" s="145"/>
      <c r="S207" s="145"/>
      <c r="T207" s="145"/>
    </row>
    <row r="208" spans="1:20" ht="47.25" customHeight="1">
      <c r="A208" s="117" t="s">
        <v>434</v>
      </c>
      <c r="B208" s="149" t="s">
        <v>41</v>
      </c>
      <c r="C208" s="150"/>
      <c r="D208" s="150"/>
      <c r="E208" s="150"/>
      <c r="F208" s="150"/>
      <c r="G208" s="150"/>
      <c r="H208" s="150"/>
      <c r="I208" s="151">
        <v>1100</v>
      </c>
      <c r="J208" s="152"/>
      <c r="K208" s="152"/>
      <c r="L208" s="152"/>
      <c r="M208" s="152"/>
      <c r="N208" s="152"/>
      <c r="O208" s="152"/>
      <c r="P208" s="145"/>
      <c r="Q208" s="145"/>
      <c r="R208" s="145"/>
      <c r="S208" s="145"/>
      <c r="T208" s="145"/>
    </row>
    <row r="209" spans="1:20" ht="37.5">
      <c r="A209" s="117" t="s">
        <v>435</v>
      </c>
      <c r="B209" s="149" t="s">
        <v>41</v>
      </c>
      <c r="C209" s="150"/>
      <c r="D209" s="150"/>
      <c r="E209" s="150"/>
      <c r="F209" s="150"/>
      <c r="G209" s="150"/>
      <c r="H209" s="150"/>
      <c r="I209" s="151">
        <v>40.69</v>
      </c>
      <c r="J209" s="152"/>
      <c r="K209" s="152"/>
      <c r="L209" s="152"/>
      <c r="M209" s="152"/>
      <c r="N209" s="152"/>
      <c r="O209" s="152"/>
      <c r="P209" s="145"/>
      <c r="Q209" s="145"/>
      <c r="R209" s="145"/>
      <c r="S209" s="145"/>
      <c r="T209" s="145"/>
    </row>
    <row r="210" spans="1:20">
      <c r="A210" s="117" t="s">
        <v>436</v>
      </c>
      <c r="B210" s="149" t="s">
        <v>41</v>
      </c>
      <c r="C210" s="150"/>
      <c r="D210" s="150"/>
      <c r="E210" s="150"/>
      <c r="F210" s="150"/>
      <c r="G210" s="150"/>
      <c r="H210" s="150"/>
      <c r="I210" s="151">
        <v>31.76</v>
      </c>
      <c r="J210" s="152"/>
      <c r="K210" s="152"/>
      <c r="L210" s="152"/>
      <c r="M210" s="152"/>
      <c r="N210" s="152"/>
      <c r="O210" s="152"/>
      <c r="P210" s="145"/>
      <c r="Q210" s="145"/>
      <c r="R210" s="145"/>
      <c r="S210" s="145"/>
      <c r="T210" s="145"/>
    </row>
    <row r="211" spans="1:20">
      <c r="A211" s="117" t="s">
        <v>437</v>
      </c>
      <c r="B211" s="149" t="s">
        <v>41</v>
      </c>
      <c r="C211" s="150"/>
      <c r="D211" s="150"/>
      <c r="E211" s="150"/>
      <c r="F211" s="150"/>
      <c r="G211" s="150"/>
      <c r="H211" s="150"/>
      <c r="I211" s="151">
        <v>7.09</v>
      </c>
      <c r="J211" s="152"/>
      <c r="K211" s="152"/>
      <c r="L211" s="152"/>
      <c r="M211" s="152"/>
      <c r="N211" s="152"/>
      <c r="O211" s="152"/>
      <c r="P211" s="145"/>
      <c r="Q211" s="145"/>
      <c r="R211" s="145"/>
      <c r="S211" s="145"/>
      <c r="T211" s="145"/>
    </row>
    <row r="212" spans="1:20" ht="28.5" customHeight="1">
      <c r="A212" s="153" t="s">
        <v>438</v>
      </c>
      <c r="B212" s="149" t="s">
        <v>41</v>
      </c>
      <c r="C212" s="150"/>
      <c r="D212" s="150"/>
      <c r="E212" s="150"/>
      <c r="F212" s="150"/>
      <c r="G212" s="150"/>
      <c r="H212" s="150"/>
      <c r="I212" s="151">
        <v>13.33</v>
      </c>
      <c r="J212" s="152"/>
      <c r="K212" s="152"/>
      <c r="L212" s="152"/>
      <c r="M212" s="152"/>
      <c r="N212" s="152"/>
      <c r="O212" s="152"/>
      <c r="P212" s="145"/>
      <c r="Q212" s="145"/>
      <c r="R212" s="145"/>
      <c r="S212" s="145"/>
      <c r="T212" s="145"/>
    </row>
    <row r="213" spans="1:20">
      <c r="A213" s="117" t="s">
        <v>439</v>
      </c>
      <c r="B213" s="149" t="s">
        <v>38</v>
      </c>
      <c r="C213" s="150"/>
      <c r="D213" s="150"/>
      <c r="E213" s="150"/>
      <c r="F213" s="150"/>
      <c r="G213" s="150"/>
      <c r="H213" s="150"/>
      <c r="I213" s="151">
        <v>7761.9</v>
      </c>
      <c r="J213" s="152"/>
      <c r="K213" s="152"/>
      <c r="L213" s="152"/>
      <c r="M213" s="152"/>
      <c r="N213" s="152"/>
      <c r="O213" s="152"/>
      <c r="P213" s="145"/>
      <c r="Q213" s="145"/>
      <c r="R213" s="145"/>
      <c r="S213" s="145"/>
      <c r="T213" s="145"/>
    </row>
    <row r="214" spans="1:20" ht="37.5">
      <c r="A214" s="117" t="s">
        <v>440</v>
      </c>
      <c r="B214" s="149" t="s">
        <v>41</v>
      </c>
      <c r="C214" s="150"/>
      <c r="D214" s="150"/>
      <c r="E214" s="150"/>
      <c r="F214" s="150"/>
      <c r="G214" s="150"/>
      <c r="H214" s="150"/>
      <c r="I214" s="151">
        <v>19765.310000000001</v>
      </c>
      <c r="J214" s="152"/>
      <c r="K214" s="152"/>
      <c r="L214" s="152"/>
      <c r="M214" s="152"/>
      <c r="N214" s="152"/>
      <c r="O214" s="152"/>
      <c r="P214" s="145"/>
      <c r="Q214" s="145"/>
      <c r="R214" s="145"/>
      <c r="S214" s="145"/>
      <c r="T214" s="145"/>
    </row>
    <row r="215" spans="1:20">
      <c r="A215" s="117" t="s">
        <v>441</v>
      </c>
      <c r="B215" s="149" t="s">
        <v>41</v>
      </c>
      <c r="C215" s="150"/>
      <c r="D215" s="150"/>
      <c r="E215" s="150"/>
      <c r="F215" s="150"/>
      <c r="G215" s="150"/>
      <c r="H215" s="150"/>
      <c r="I215" s="151">
        <v>29.67</v>
      </c>
      <c r="J215" s="152"/>
      <c r="K215" s="152"/>
      <c r="L215" s="152"/>
      <c r="M215" s="152"/>
      <c r="N215" s="152"/>
      <c r="O215" s="152"/>
      <c r="P215" s="145"/>
      <c r="Q215" s="145"/>
      <c r="R215" s="145"/>
      <c r="S215" s="145"/>
      <c r="T215" s="145"/>
    </row>
    <row r="216" spans="1:20">
      <c r="A216" s="117" t="s">
        <v>442</v>
      </c>
      <c r="B216" s="149" t="s">
        <v>41</v>
      </c>
      <c r="C216" s="150"/>
      <c r="D216" s="150"/>
      <c r="E216" s="150"/>
      <c r="F216" s="150"/>
      <c r="G216" s="150"/>
      <c r="H216" s="150"/>
      <c r="I216" s="151">
        <v>32.659999999999997</v>
      </c>
      <c r="J216" s="152"/>
      <c r="K216" s="152"/>
      <c r="L216" s="152"/>
      <c r="M216" s="152"/>
      <c r="N216" s="152"/>
      <c r="O216" s="152"/>
      <c r="P216" s="145"/>
      <c r="Q216" s="145"/>
      <c r="R216" s="145"/>
      <c r="S216" s="145"/>
      <c r="T216" s="145"/>
    </row>
    <row r="217" spans="1:20" ht="37.5">
      <c r="A217" s="117" t="s">
        <v>443</v>
      </c>
      <c r="B217" s="149" t="s">
        <v>41</v>
      </c>
      <c r="C217" s="150"/>
      <c r="D217" s="150"/>
      <c r="E217" s="150"/>
      <c r="F217" s="150"/>
      <c r="G217" s="150"/>
      <c r="H217" s="150"/>
      <c r="I217" s="151">
        <v>44.09</v>
      </c>
      <c r="J217" s="152"/>
      <c r="K217" s="152"/>
      <c r="L217" s="152"/>
      <c r="M217" s="152"/>
      <c r="N217" s="152"/>
      <c r="O217" s="152"/>
      <c r="P217" s="145"/>
      <c r="Q217" s="145"/>
      <c r="R217" s="145"/>
      <c r="S217" s="145"/>
      <c r="T217" s="145"/>
    </row>
    <row r="218" spans="1:20">
      <c r="A218" s="117" t="s">
        <v>444</v>
      </c>
      <c r="B218" s="149" t="s">
        <v>41</v>
      </c>
      <c r="C218" s="150"/>
      <c r="D218" s="150"/>
      <c r="E218" s="150"/>
      <c r="F218" s="150"/>
      <c r="G218" s="150"/>
      <c r="H218" s="150"/>
      <c r="I218" s="151">
        <v>88.1</v>
      </c>
      <c r="J218" s="152"/>
      <c r="K218" s="152"/>
      <c r="L218" s="152"/>
      <c r="M218" s="152"/>
      <c r="N218" s="152"/>
      <c r="O218" s="152"/>
      <c r="P218" s="145"/>
      <c r="Q218" s="145"/>
      <c r="R218" s="145"/>
      <c r="S218" s="145"/>
      <c r="T218" s="145"/>
    </row>
    <row r="219" spans="1:20">
      <c r="A219" s="117" t="s">
        <v>445</v>
      </c>
      <c r="B219" s="149" t="s">
        <v>41</v>
      </c>
      <c r="C219" s="150"/>
      <c r="D219" s="150"/>
      <c r="E219" s="150"/>
      <c r="F219" s="150"/>
      <c r="G219" s="150"/>
      <c r="H219" s="150"/>
      <c r="I219" s="151">
        <v>47.38</v>
      </c>
      <c r="J219" s="152"/>
      <c r="K219" s="152"/>
      <c r="L219" s="152"/>
      <c r="M219" s="152"/>
      <c r="N219" s="152"/>
      <c r="O219" s="152"/>
      <c r="P219" s="145"/>
      <c r="Q219" s="145"/>
      <c r="R219" s="145"/>
      <c r="S219" s="145"/>
      <c r="T219" s="145"/>
    </row>
    <row r="220" spans="1:20" ht="37.5">
      <c r="A220" s="153" t="s">
        <v>446</v>
      </c>
      <c r="B220" s="149" t="s">
        <v>45</v>
      </c>
      <c r="C220" s="150"/>
      <c r="D220" s="150"/>
      <c r="E220" s="150"/>
      <c r="F220" s="150"/>
      <c r="G220" s="150"/>
      <c r="H220" s="150"/>
      <c r="I220" s="151">
        <v>29.88</v>
      </c>
      <c r="J220" s="152"/>
      <c r="K220" s="152"/>
      <c r="L220" s="152"/>
      <c r="M220" s="152"/>
      <c r="N220" s="152"/>
      <c r="O220" s="152"/>
      <c r="P220" s="145"/>
      <c r="Q220" s="145"/>
      <c r="R220" s="145"/>
      <c r="S220" s="145"/>
      <c r="T220" s="145"/>
    </row>
    <row r="221" spans="1:20">
      <c r="A221" s="117" t="s">
        <v>447</v>
      </c>
      <c r="B221" s="149" t="s">
        <v>41</v>
      </c>
      <c r="C221" s="150"/>
      <c r="D221" s="150"/>
      <c r="E221" s="150"/>
      <c r="F221" s="150"/>
      <c r="G221" s="150"/>
      <c r="H221" s="150"/>
      <c r="I221" s="151">
        <v>60.62</v>
      </c>
      <c r="J221" s="152"/>
      <c r="K221" s="152"/>
      <c r="L221" s="152"/>
      <c r="M221" s="152"/>
      <c r="N221" s="152"/>
      <c r="O221" s="152"/>
      <c r="P221" s="145"/>
      <c r="Q221" s="145"/>
      <c r="R221" s="145"/>
      <c r="S221" s="145"/>
      <c r="T221" s="145"/>
    </row>
    <row r="222" spans="1:20" ht="37.5">
      <c r="A222" s="117" t="s">
        <v>448</v>
      </c>
      <c r="B222" s="149" t="s">
        <v>41</v>
      </c>
      <c r="C222" s="150"/>
      <c r="D222" s="150"/>
      <c r="E222" s="150"/>
      <c r="F222" s="150"/>
      <c r="G222" s="150"/>
      <c r="H222" s="150"/>
      <c r="I222" s="151">
        <v>68.989999999999995</v>
      </c>
      <c r="J222" s="152"/>
      <c r="K222" s="152"/>
      <c r="L222" s="152"/>
      <c r="M222" s="152"/>
      <c r="N222" s="152"/>
      <c r="O222" s="152"/>
      <c r="P222" s="145"/>
      <c r="Q222" s="145"/>
      <c r="R222" s="145"/>
      <c r="S222" s="145"/>
      <c r="T222" s="145"/>
    </row>
    <row r="223" spans="1:20" ht="75">
      <c r="A223" s="117" t="s">
        <v>449</v>
      </c>
      <c r="B223" s="149" t="s">
        <v>41</v>
      </c>
      <c r="C223" s="150"/>
      <c r="D223" s="150"/>
      <c r="E223" s="150"/>
      <c r="F223" s="150"/>
      <c r="G223" s="150"/>
      <c r="H223" s="150"/>
      <c r="I223" s="151">
        <v>838.36</v>
      </c>
      <c r="J223" s="152"/>
      <c r="K223" s="152"/>
      <c r="L223" s="152"/>
      <c r="M223" s="152"/>
      <c r="N223" s="152"/>
      <c r="O223" s="152"/>
      <c r="P223" s="145"/>
      <c r="Q223" s="145"/>
      <c r="R223" s="145"/>
      <c r="S223" s="145"/>
      <c r="T223" s="145"/>
    </row>
    <row r="224" spans="1:20" ht="37.5">
      <c r="A224" s="123" t="s">
        <v>450</v>
      </c>
      <c r="B224" s="145"/>
      <c r="C224" s="150"/>
      <c r="D224" s="150"/>
      <c r="E224" s="150"/>
      <c r="F224" s="150"/>
      <c r="G224" s="150"/>
      <c r="H224" s="150"/>
      <c r="I224" s="145"/>
      <c r="J224" s="152"/>
      <c r="K224" s="152"/>
      <c r="L224" s="152"/>
      <c r="M224" s="152"/>
      <c r="N224" s="152"/>
      <c r="O224" s="152"/>
      <c r="P224" s="145"/>
      <c r="Q224" s="145"/>
      <c r="R224" s="145"/>
      <c r="S224" s="145"/>
      <c r="T224" s="145"/>
    </row>
    <row r="225" spans="1:20" ht="160.5" customHeight="1">
      <c r="A225" s="117" t="s">
        <v>451</v>
      </c>
      <c r="B225" s="149" t="s">
        <v>41</v>
      </c>
      <c r="C225" s="150"/>
      <c r="D225" s="150"/>
      <c r="E225" s="150"/>
      <c r="F225" s="150"/>
      <c r="G225" s="150"/>
      <c r="H225" s="150"/>
      <c r="I225" s="151">
        <v>2208.1799999999998</v>
      </c>
      <c r="J225" s="152"/>
      <c r="K225" s="152"/>
      <c r="L225" s="152"/>
      <c r="M225" s="152"/>
      <c r="N225" s="152"/>
      <c r="O225" s="152"/>
      <c r="P225" s="145"/>
      <c r="Q225" s="145"/>
      <c r="R225" s="145"/>
      <c r="S225" s="145"/>
      <c r="T225" s="145"/>
    </row>
    <row r="226" spans="1:20">
      <c r="A226" s="117" t="s">
        <v>452</v>
      </c>
      <c r="B226" s="149" t="s">
        <v>41</v>
      </c>
      <c r="C226" s="150"/>
      <c r="D226" s="150"/>
      <c r="E226" s="150"/>
      <c r="F226" s="150"/>
      <c r="G226" s="150"/>
      <c r="H226" s="150"/>
      <c r="I226" s="151">
        <v>500</v>
      </c>
      <c r="J226" s="152"/>
      <c r="K226" s="152"/>
      <c r="L226" s="152"/>
      <c r="M226" s="152"/>
      <c r="N226" s="152"/>
      <c r="O226" s="152"/>
      <c r="P226" s="145"/>
      <c r="Q226" s="145"/>
      <c r="R226" s="145"/>
      <c r="S226" s="145"/>
      <c r="T226" s="145"/>
    </row>
    <row r="227" spans="1:20" ht="37.5">
      <c r="A227" s="117" t="s">
        <v>453</v>
      </c>
      <c r="B227" s="149" t="s">
        <v>41</v>
      </c>
      <c r="C227" s="150"/>
      <c r="D227" s="150"/>
      <c r="E227" s="150"/>
      <c r="F227" s="150"/>
      <c r="G227" s="150"/>
      <c r="H227" s="150"/>
      <c r="I227" s="151">
        <v>1087.5999999999999</v>
      </c>
      <c r="J227" s="152"/>
      <c r="K227" s="152"/>
      <c r="L227" s="152"/>
      <c r="M227" s="152"/>
      <c r="N227" s="152"/>
      <c r="O227" s="152"/>
      <c r="P227" s="145"/>
      <c r="Q227" s="145"/>
      <c r="R227" s="145"/>
      <c r="S227" s="145"/>
      <c r="T227" s="145"/>
    </row>
    <row r="228" spans="1:20">
      <c r="A228" s="117" t="s">
        <v>454</v>
      </c>
      <c r="B228" s="149" t="s">
        <v>41</v>
      </c>
      <c r="C228" s="150"/>
      <c r="D228" s="150"/>
      <c r="E228" s="150"/>
      <c r="F228" s="150"/>
      <c r="G228" s="150"/>
      <c r="H228" s="150"/>
      <c r="I228" s="151">
        <v>8993.5</v>
      </c>
      <c r="J228" s="152"/>
      <c r="K228" s="152"/>
      <c r="L228" s="152"/>
      <c r="M228" s="152"/>
      <c r="N228" s="152"/>
      <c r="O228" s="152"/>
      <c r="P228" s="145"/>
      <c r="Q228" s="145"/>
      <c r="R228" s="145"/>
      <c r="S228" s="145"/>
      <c r="T228" s="145"/>
    </row>
    <row r="229" spans="1:20">
      <c r="A229" s="123" t="s">
        <v>455</v>
      </c>
      <c r="B229" s="145"/>
      <c r="C229" s="150"/>
      <c r="D229" s="150"/>
      <c r="E229" s="150"/>
      <c r="F229" s="150"/>
      <c r="G229" s="150"/>
      <c r="H229" s="150"/>
      <c r="I229" s="145"/>
      <c r="J229" s="152"/>
      <c r="K229" s="152"/>
      <c r="L229" s="152"/>
      <c r="M229" s="152"/>
      <c r="N229" s="152"/>
      <c r="O229" s="152"/>
      <c r="P229" s="145"/>
      <c r="Q229" s="145"/>
      <c r="R229" s="145"/>
      <c r="S229" s="145"/>
      <c r="T229" s="145"/>
    </row>
    <row r="230" spans="1:20" ht="37.5">
      <c r="A230" s="117" t="s">
        <v>456</v>
      </c>
      <c r="B230" s="149" t="s">
        <v>527</v>
      </c>
      <c r="C230" s="150"/>
      <c r="D230" s="150"/>
      <c r="E230" s="150"/>
      <c r="F230" s="150"/>
      <c r="G230" s="150"/>
      <c r="H230" s="150"/>
      <c r="I230" s="151">
        <v>1500</v>
      </c>
      <c r="J230" s="152"/>
      <c r="K230" s="152"/>
      <c r="L230" s="152"/>
      <c r="M230" s="152"/>
      <c r="N230" s="152"/>
      <c r="O230" s="152"/>
      <c r="P230" s="145"/>
      <c r="Q230" s="145"/>
      <c r="R230" s="145"/>
      <c r="S230" s="145"/>
      <c r="T230" s="145"/>
    </row>
    <row r="231" spans="1:20" ht="56.25">
      <c r="A231" s="117" t="s">
        <v>457</v>
      </c>
      <c r="B231" s="149" t="s">
        <v>41</v>
      </c>
      <c r="C231" s="150"/>
      <c r="D231" s="150"/>
      <c r="E231" s="150"/>
      <c r="F231" s="150"/>
      <c r="G231" s="150"/>
      <c r="H231" s="150"/>
      <c r="I231" s="151">
        <v>144.6</v>
      </c>
      <c r="J231" s="152"/>
      <c r="K231" s="152"/>
      <c r="L231" s="152"/>
      <c r="M231" s="152"/>
      <c r="N231" s="152"/>
      <c r="O231" s="152"/>
      <c r="P231" s="145"/>
      <c r="Q231" s="145"/>
      <c r="R231" s="145"/>
      <c r="S231" s="145"/>
      <c r="T231" s="145"/>
    </row>
    <row r="232" spans="1:20" ht="24" customHeight="1">
      <c r="A232" s="117" t="s">
        <v>458</v>
      </c>
      <c r="B232" s="149" t="s">
        <v>41</v>
      </c>
      <c r="C232" s="150"/>
      <c r="D232" s="150"/>
      <c r="E232" s="150"/>
      <c r="F232" s="150"/>
      <c r="G232" s="150"/>
      <c r="H232" s="150"/>
      <c r="I232" s="151">
        <v>63.68</v>
      </c>
      <c r="J232" s="152"/>
      <c r="K232" s="152"/>
      <c r="L232" s="152"/>
      <c r="M232" s="152"/>
      <c r="N232" s="152"/>
      <c r="O232" s="152"/>
      <c r="P232" s="145"/>
      <c r="Q232" s="145"/>
      <c r="R232" s="145"/>
      <c r="S232" s="145"/>
      <c r="T232" s="145"/>
    </row>
    <row r="233" spans="1:20" ht="37.5">
      <c r="A233" s="117" t="s">
        <v>459</v>
      </c>
      <c r="B233" s="149" t="s">
        <v>41</v>
      </c>
      <c r="C233" s="150"/>
      <c r="D233" s="150"/>
      <c r="E233" s="150"/>
      <c r="F233" s="150"/>
      <c r="G233" s="150"/>
      <c r="H233" s="150"/>
      <c r="I233" s="151">
        <v>40.99</v>
      </c>
      <c r="J233" s="152"/>
      <c r="K233" s="152"/>
      <c r="L233" s="152"/>
      <c r="M233" s="152"/>
      <c r="N233" s="152"/>
      <c r="O233" s="152"/>
      <c r="P233" s="145"/>
      <c r="Q233" s="145"/>
      <c r="R233" s="145"/>
      <c r="S233" s="145"/>
      <c r="T233" s="145"/>
    </row>
    <row r="234" spans="1:20">
      <c r="A234" s="117" t="s">
        <v>460</v>
      </c>
      <c r="B234" s="149" t="s">
        <v>41</v>
      </c>
      <c r="C234" s="150"/>
      <c r="D234" s="150"/>
      <c r="E234" s="150"/>
      <c r="F234" s="150"/>
      <c r="G234" s="150"/>
      <c r="H234" s="150"/>
      <c r="I234" s="151">
        <v>64.73</v>
      </c>
      <c r="J234" s="152"/>
      <c r="K234" s="152"/>
      <c r="L234" s="152"/>
      <c r="M234" s="152"/>
      <c r="N234" s="152"/>
      <c r="O234" s="152"/>
      <c r="P234" s="145"/>
      <c r="Q234" s="145"/>
      <c r="R234" s="145"/>
      <c r="S234" s="145"/>
      <c r="T234" s="145"/>
    </row>
    <row r="235" spans="1:20">
      <c r="A235" s="117" t="s">
        <v>461</v>
      </c>
      <c r="B235" s="149" t="s">
        <v>45</v>
      </c>
      <c r="C235" s="150"/>
      <c r="D235" s="150"/>
      <c r="E235" s="150"/>
      <c r="F235" s="150"/>
      <c r="G235" s="150"/>
      <c r="H235" s="150"/>
      <c r="I235" s="151">
        <v>0.64</v>
      </c>
      <c r="J235" s="152"/>
      <c r="K235" s="152"/>
      <c r="L235" s="152"/>
      <c r="M235" s="152"/>
      <c r="N235" s="152"/>
      <c r="O235" s="152"/>
      <c r="P235" s="145"/>
      <c r="Q235" s="145"/>
      <c r="R235" s="145"/>
      <c r="S235" s="145"/>
      <c r="T235" s="145"/>
    </row>
    <row r="236" spans="1:20">
      <c r="A236" s="117" t="s">
        <v>462</v>
      </c>
      <c r="B236" s="149" t="s">
        <v>45</v>
      </c>
      <c r="C236" s="150"/>
      <c r="D236" s="150"/>
      <c r="E236" s="150"/>
      <c r="F236" s="150"/>
      <c r="G236" s="150"/>
      <c r="H236" s="150"/>
      <c r="I236" s="151">
        <v>196.44</v>
      </c>
      <c r="J236" s="152"/>
      <c r="K236" s="152"/>
      <c r="L236" s="152"/>
      <c r="M236" s="152"/>
      <c r="N236" s="152"/>
      <c r="O236" s="152"/>
      <c r="P236" s="145"/>
      <c r="Q236" s="145"/>
      <c r="R236" s="145"/>
      <c r="S236" s="145"/>
      <c r="T236" s="145"/>
    </row>
    <row r="237" spans="1:20">
      <c r="A237" s="117" t="s">
        <v>463</v>
      </c>
      <c r="B237" s="149" t="s">
        <v>45</v>
      </c>
      <c r="C237" s="150"/>
      <c r="D237" s="150"/>
      <c r="E237" s="150"/>
      <c r="F237" s="150"/>
      <c r="G237" s="150"/>
      <c r="H237" s="150"/>
      <c r="I237" s="151">
        <v>5.0999999999999996</v>
      </c>
      <c r="J237" s="152"/>
      <c r="K237" s="152"/>
      <c r="L237" s="152"/>
      <c r="M237" s="152"/>
      <c r="N237" s="152"/>
      <c r="O237" s="152"/>
      <c r="P237" s="145"/>
      <c r="Q237" s="145"/>
      <c r="R237" s="145"/>
      <c r="S237" s="145"/>
      <c r="T237" s="145"/>
    </row>
    <row r="238" spans="1:20">
      <c r="A238" s="117" t="s">
        <v>464</v>
      </c>
      <c r="B238" s="149" t="s">
        <v>528</v>
      </c>
      <c r="C238" s="150"/>
      <c r="D238" s="150"/>
      <c r="E238" s="150"/>
      <c r="F238" s="150"/>
      <c r="G238" s="150"/>
      <c r="H238" s="150"/>
      <c r="I238" s="151">
        <v>3.47</v>
      </c>
      <c r="J238" s="152"/>
      <c r="K238" s="152"/>
      <c r="L238" s="152"/>
      <c r="M238" s="152"/>
      <c r="N238" s="152"/>
      <c r="O238" s="152"/>
      <c r="P238" s="145"/>
      <c r="Q238" s="145"/>
      <c r="R238" s="145"/>
      <c r="S238" s="145"/>
      <c r="T238" s="145"/>
    </row>
    <row r="239" spans="1:20">
      <c r="A239" s="153" t="s">
        <v>465</v>
      </c>
      <c r="B239" s="149" t="s">
        <v>528</v>
      </c>
      <c r="C239" s="150"/>
      <c r="D239" s="150"/>
      <c r="E239" s="150"/>
      <c r="F239" s="150"/>
      <c r="G239" s="150"/>
      <c r="H239" s="150"/>
      <c r="I239" s="151">
        <v>2.64</v>
      </c>
      <c r="J239" s="152"/>
      <c r="K239" s="152"/>
      <c r="L239" s="152"/>
      <c r="M239" s="152"/>
      <c r="N239" s="152"/>
      <c r="O239" s="152"/>
      <c r="P239" s="145"/>
      <c r="Q239" s="145"/>
      <c r="R239" s="145"/>
      <c r="S239" s="145"/>
      <c r="T239" s="145"/>
    </row>
    <row r="240" spans="1:20" ht="37.5">
      <c r="A240" s="117" t="s">
        <v>466</v>
      </c>
      <c r="B240" s="149" t="s">
        <v>41</v>
      </c>
      <c r="C240" s="150"/>
      <c r="D240" s="150"/>
      <c r="E240" s="150"/>
      <c r="F240" s="150"/>
      <c r="G240" s="150"/>
      <c r="H240" s="150"/>
      <c r="I240" s="151">
        <v>32</v>
      </c>
      <c r="J240" s="152"/>
      <c r="K240" s="152"/>
      <c r="L240" s="152"/>
      <c r="M240" s="152"/>
      <c r="N240" s="152"/>
      <c r="O240" s="152"/>
      <c r="P240" s="145"/>
      <c r="Q240" s="145"/>
      <c r="R240" s="145"/>
      <c r="S240" s="145"/>
      <c r="T240" s="145"/>
    </row>
    <row r="241" spans="1:20">
      <c r="A241" s="123" t="s">
        <v>467</v>
      </c>
      <c r="B241" s="145"/>
      <c r="C241" s="150"/>
      <c r="D241" s="150"/>
      <c r="E241" s="150"/>
      <c r="F241" s="150"/>
      <c r="G241" s="150"/>
      <c r="H241" s="150"/>
      <c r="I241" s="145"/>
      <c r="J241" s="152"/>
      <c r="K241" s="152"/>
      <c r="L241" s="152"/>
      <c r="M241" s="152"/>
      <c r="N241" s="152"/>
      <c r="O241" s="152"/>
      <c r="P241" s="145"/>
      <c r="Q241" s="145"/>
      <c r="R241" s="145"/>
      <c r="S241" s="145"/>
      <c r="T241" s="145"/>
    </row>
    <row r="242" spans="1:20" ht="37.5">
      <c r="A242" s="117" t="s">
        <v>468</v>
      </c>
      <c r="B242" s="149" t="s">
        <v>529</v>
      </c>
      <c r="C242" s="150"/>
      <c r="D242" s="150"/>
      <c r="E242" s="150"/>
      <c r="F242" s="150"/>
      <c r="G242" s="150"/>
      <c r="H242" s="150"/>
      <c r="I242" s="151">
        <v>5361.91</v>
      </c>
      <c r="J242" s="152"/>
      <c r="K242" s="152"/>
      <c r="L242" s="152"/>
      <c r="M242" s="152"/>
      <c r="N242" s="152"/>
      <c r="O242" s="152"/>
      <c r="P242" s="145"/>
      <c r="Q242" s="145"/>
      <c r="R242" s="145"/>
      <c r="S242" s="145"/>
      <c r="T242" s="145"/>
    </row>
    <row r="243" spans="1:20" ht="37.5">
      <c r="A243" s="117" t="s">
        <v>469</v>
      </c>
      <c r="B243" s="149" t="s">
        <v>38</v>
      </c>
      <c r="C243" s="150"/>
      <c r="D243" s="150"/>
      <c r="E243" s="150"/>
      <c r="F243" s="150"/>
      <c r="G243" s="150"/>
      <c r="H243" s="150"/>
      <c r="I243" s="151">
        <v>2867.88</v>
      </c>
      <c r="J243" s="152"/>
      <c r="K243" s="152"/>
      <c r="L243" s="152"/>
      <c r="M243" s="152"/>
      <c r="N243" s="152"/>
      <c r="O243" s="152"/>
      <c r="P243" s="145"/>
      <c r="Q243" s="145"/>
      <c r="R243" s="145"/>
      <c r="S243" s="145"/>
      <c r="T243" s="145"/>
    </row>
    <row r="244" spans="1:20">
      <c r="A244" s="117" t="s">
        <v>470</v>
      </c>
      <c r="B244" s="149" t="s">
        <v>530</v>
      </c>
      <c r="C244" s="150"/>
      <c r="D244" s="150"/>
      <c r="E244" s="150"/>
      <c r="F244" s="150"/>
      <c r="G244" s="150"/>
      <c r="H244" s="150"/>
      <c r="I244" s="151">
        <v>369.02</v>
      </c>
      <c r="J244" s="152"/>
      <c r="K244" s="152"/>
      <c r="L244" s="152"/>
      <c r="M244" s="152"/>
      <c r="N244" s="152"/>
      <c r="O244" s="152"/>
      <c r="P244" s="145"/>
      <c r="Q244" s="145"/>
      <c r="R244" s="145"/>
      <c r="S244" s="145"/>
      <c r="T244" s="145"/>
    </row>
    <row r="245" spans="1:20">
      <c r="A245" s="117" t="s">
        <v>471</v>
      </c>
      <c r="B245" s="149" t="s">
        <v>529</v>
      </c>
      <c r="C245" s="150"/>
      <c r="D245" s="150"/>
      <c r="E245" s="150"/>
      <c r="F245" s="150"/>
      <c r="G245" s="150"/>
      <c r="H245" s="150"/>
      <c r="I245" s="151">
        <v>2859.55</v>
      </c>
      <c r="J245" s="152"/>
      <c r="K245" s="152"/>
      <c r="L245" s="152"/>
      <c r="M245" s="152"/>
      <c r="N245" s="152"/>
      <c r="O245" s="152"/>
      <c r="P245" s="145"/>
      <c r="Q245" s="145"/>
      <c r="R245" s="145"/>
      <c r="S245" s="145"/>
      <c r="T245" s="145"/>
    </row>
    <row r="246" spans="1:20" ht="37.5">
      <c r="A246" s="117" t="s">
        <v>472</v>
      </c>
      <c r="B246" s="149" t="s">
        <v>531</v>
      </c>
      <c r="C246" s="150"/>
      <c r="D246" s="150"/>
      <c r="E246" s="150"/>
      <c r="F246" s="150"/>
      <c r="G246" s="150"/>
      <c r="H246" s="150"/>
      <c r="I246" s="151">
        <v>9918.7800000000007</v>
      </c>
      <c r="J246" s="152"/>
      <c r="K246" s="152"/>
      <c r="L246" s="152"/>
      <c r="M246" s="152"/>
      <c r="N246" s="152"/>
      <c r="O246" s="152"/>
      <c r="P246" s="145"/>
      <c r="Q246" s="145"/>
      <c r="R246" s="145"/>
      <c r="S246" s="145"/>
      <c r="T246" s="145"/>
    </row>
    <row r="247" spans="1:20">
      <c r="A247" s="117" t="s">
        <v>473</v>
      </c>
      <c r="B247" s="149" t="s">
        <v>530</v>
      </c>
      <c r="C247" s="150"/>
      <c r="D247" s="150"/>
      <c r="E247" s="150"/>
      <c r="F247" s="150"/>
      <c r="G247" s="150"/>
      <c r="H247" s="150"/>
      <c r="I247" s="151">
        <v>50.93</v>
      </c>
      <c r="J247" s="152"/>
      <c r="K247" s="152"/>
      <c r="L247" s="152"/>
      <c r="M247" s="152"/>
      <c r="N247" s="152"/>
      <c r="O247" s="152"/>
      <c r="P247" s="145"/>
      <c r="Q247" s="145"/>
      <c r="R247" s="145"/>
      <c r="S247" s="145"/>
      <c r="T247" s="145"/>
    </row>
    <row r="248" spans="1:20" ht="24.75" customHeight="1">
      <c r="A248" s="153" t="s">
        <v>474</v>
      </c>
      <c r="B248" s="149" t="s">
        <v>531</v>
      </c>
      <c r="C248" s="150"/>
      <c r="D248" s="150"/>
      <c r="E248" s="150"/>
      <c r="F248" s="150"/>
      <c r="G248" s="150"/>
      <c r="H248" s="150"/>
      <c r="I248" s="151">
        <v>2504.7399999999998</v>
      </c>
      <c r="J248" s="152"/>
      <c r="K248" s="152"/>
      <c r="L248" s="152"/>
      <c r="M248" s="152"/>
      <c r="N248" s="152"/>
      <c r="O248" s="152"/>
      <c r="P248" s="145"/>
      <c r="Q248" s="145"/>
      <c r="R248" s="145"/>
      <c r="S248" s="145"/>
      <c r="T248" s="145"/>
    </row>
    <row r="249" spans="1:20">
      <c r="A249" s="117" t="s">
        <v>475</v>
      </c>
      <c r="B249" s="149" t="s">
        <v>531</v>
      </c>
      <c r="C249" s="150"/>
      <c r="D249" s="150"/>
      <c r="E249" s="150"/>
      <c r="F249" s="150"/>
      <c r="G249" s="150"/>
      <c r="H249" s="150"/>
      <c r="I249" s="151">
        <v>5510.1</v>
      </c>
      <c r="J249" s="152"/>
      <c r="K249" s="152"/>
      <c r="L249" s="152"/>
      <c r="M249" s="152"/>
      <c r="N249" s="152"/>
      <c r="O249" s="152"/>
      <c r="P249" s="145"/>
      <c r="Q249" s="145"/>
      <c r="R249" s="145"/>
      <c r="S249" s="145"/>
      <c r="T249" s="145"/>
    </row>
    <row r="250" spans="1:20" ht="37.5">
      <c r="A250" s="117" t="s">
        <v>476</v>
      </c>
      <c r="B250" s="149" t="s">
        <v>41</v>
      </c>
      <c r="C250" s="150"/>
      <c r="D250" s="150"/>
      <c r="E250" s="150"/>
      <c r="F250" s="150"/>
      <c r="G250" s="150"/>
      <c r="H250" s="150"/>
      <c r="I250" s="151">
        <v>1.58</v>
      </c>
      <c r="J250" s="152"/>
      <c r="K250" s="152"/>
      <c r="L250" s="152"/>
      <c r="M250" s="152"/>
      <c r="N250" s="152"/>
      <c r="O250" s="152"/>
      <c r="P250" s="145"/>
      <c r="Q250" s="145"/>
      <c r="R250" s="145"/>
      <c r="S250" s="145"/>
      <c r="T250" s="145"/>
    </row>
    <row r="251" spans="1:20">
      <c r="A251" s="117" t="s">
        <v>477</v>
      </c>
      <c r="B251" s="149" t="s">
        <v>531</v>
      </c>
      <c r="C251" s="150"/>
      <c r="D251" s="150"/>
      <c r="E251" s="150"/>
      <c r="F251" s="150"/>
      <c r="G251" s="150"/>
      <c r="H251" s="150"/>
      <c r="I251" s="151">
        <v>3450</v>
      </c>
      <c r="J251" s="152"/>
      <c r="K251" s="152"/>
      <c r="L251" s="152"/>
      <c r="M251" s="152"/>
      <c r="N251" s="152"/>
      <c r="O251" s="152"/>
      <c r="P251" s="145"/>
      <c r="Q251" s="145"/>
      <c r="R251" s="145"/>
      <c r="S251" s="145"/>
      <c r="T251" s="145"/>
    </row>
    <row r="252" spans="1:20">
      <c r="A252" s="117" t="s">
        <v>478</v>
      </c>
      <c r="B252" s="149" t="s">
        <v>531</v>
      </c>
      <c r="C252" s="150"/>
      <c r="D252" s="150"/>
      <c r="E252" s="150"/>
      <c r="F252" s="150"/>
      <c r="G252" s="150"/>
      <c r="H252" s="150"/>
      <c r="I252" s="151">
        <v>875</v>
      </c>
      <c r="J252" s="152"/>
      <c r="K252" s="152"/>
      <c r="L252" s="152"/>
      <c r="M252" s="152"/>
      <c r="N252" s="152"/>
      <c r="O252" s="152"/>
      <c r="P252" s="145"/>
      <c r="Q252" s="145"/>
      <c r="R252" s="145"/>
      <c r="S252" s="145"/>
      <c r="T252" s="145"/>
    </row>
    <row r="253" spans="1:20">
      <c r="A253" s="123" t="s">
        <v>479</v>
      </c>
      <c r="B253" s="145"/>
      <c r="C253" s="150"/>
      <c r="D253" s="150"/>
      <c r="E253" s="150"/>
      <c r="F253" s="150"/>
      <c r="G253" s="150"/>
      <c r="H253" s="150"/>
      <c r="I253" s="145"/>
      <c r="J253" s="152"/>
      <c r="K253" s="152"/>
      <c r="L253" s="152"/>
      <c r="M253" s="152"/>
      <c r="N253" s="152"/>
      <c r="O253" s="152"/>
      <c r="P253" s="145"/>
      <c r="Q253" s="145"/>
      <c r="R253" s="145"/>
      <c r="S253" s="145"/>
      <c r="T253" s="145"/>
    </row>
    <row r="254" spans="1:20" ht="37.5">
      <c r="A254" s="117" t="s">
        <v>480</v>
      </c>
      <c r="B254" s="149" t="s">
        <v>48</v>
      </c>
      <c r="C254" s="150"/>
      <c r="D254" s="150"/>
      <c r="E254" s="150"/>
      <c r="F254" s="150"/>
      <c r="G254" s="150"/>
      <c r="H254" s="150"/>
      <c r="I254" s="151">
        <v>11910.6</v>
      </c>
      <c r="J254" s="152"/>
      <c r="K254" s="152"/>
      <c r="L254" s="152"/>
      <c r="M254" s="152"/>
      <c r="N254" s="152"/>
      <c r="O254" s="152"/>
      <c r="P254" s="145"/>
      <c r="Q254" s="145"/>
      <c r="R254" s="145"/>
      <c r="S254" s="145"/>
      <c r="T254" s="145"/>
    </row>
    <row r="255" spans="1:20">
      <c r="A255" s="148" t="s">
        <v>481</v>
      </c>
      <c r="B255" s="149" t="s">
        <v>41</v>
      </c>
      <c r="C255" s="150"/>
      <c r="D255" s="150"/>
      <c r="E255" s="150"/>
      <c r="F255" s="150"/>
      <c r="G255" s="150"/>
      <c r="H255" s="150"/>
      <c r="I255" s="151">
        <v>45</v>
      </c>
      <c r="J255" s="152"/>
      <c r="K255" s="152"/>
      <c r="L255" s="152"/>
      <c r="M255" s="152"/>
      <c r="N255" s="152"/>
      <c r="O255" s="152"/>
      <c r="P255" s="145"/>
      <c r="Q255" s="145"/>
      <c r="R255" s="145"/>
      <c r="S255" s="145"/>
      <c r="T255" s="145"/>
    </row>
    <row r="256" spans="1:20" ht="37.5">
      <c r="A256" s="117" t="s">
        <v>482</v>
      </c>
      <c r="B256" s="149" t="s">
        <v>41</v>
      </c>
      <c r="C256" s="150"/>
      <c r="D256" s="150"/>
      <c r="E256" s="150"/>
      <c r="F256" s="150"/>
      <c r="G256" s="150"/>
      <c r="H256" s="150"/>
      <c r="I256" s="151">
        <v>63.77</v>
      </c>
      <c r="J256" s="152"/>
      <c r="K256" s="152"/>
      <c r="L256" s="152"/>
      <c r="M256" s="152"/>
      <c r="N256" s="152"/>
      <c r="O256" s="152"/>
      <c r="P256" s="145"/>
      <c r="Q256" s="145"/>
      <c r="R256" s="145"/>
      <c r="S256" s="145"/>
      <c r="T256" s="145"/>
    </row>
    <row r="257" spans="1:20" ht="37.5">
      <c r="A257" s="117" t="s">
        <v>483</v>
      </c>
      <c r="B257" s="149" t="s">
        <v>41</v>
      </c>
      <c r="C257" s="150"/>
      <c r="D257" s="150"/>
      <c r="E257" s="150"/>
      <c r="F257" s="150"/>
      <c r="G257" s="150"/>
      <c r="H257" s="150"/>
      <c r="I257" s="151">
        <v>63.77</v>
      </c>
      <c r="J257" s="152"/>
      <c r="K257" s="152"/>
      <c r="L257" s="152"/>
      <c r="M257" s="152"/>
      <c r="N257" s="152"/>
      <c r="O257" s="152"/>
      <c r="P257" s="145"/>
      <c r="Q257" s="145"/>
      <c r="R257" s="145"/>
      <c r="S257" s="145"/>
      <c r="T257" s="145"/>
    </row>
    <row r="258" spans="1:20" ht="37.5">
      <c r="A258" s="117" t="s">
        <v>484</v>
      </c>
      <c r="B258" s="149" t="s">
        <v>41</v>
      </c>
      <c r="C258" s="150"/>
      <c r="D258" s="150"/>
      <c r="E258" s="150"/>
      <c r="F258" s="150"/>
      <c r="G258" s="150"/>
      <c r="H258" s="150"/>
      <c r="I258" s="151">
        <v>36.9</v>
      </c>
      <c r="J258" s="152"/>
      <c r="K258" s="152"/>
      <c r="L258" s="152"/>
      <c r="M258" s="152"/>
      <c r="N258" s="152"/>
      <c r="O258" s="152"/>
      <c r="P258" s="145"/>
      <c r="Q258" s="145"/>
      <c r="R258" s="145"/>
      <c r="S258" s="145"/>
      <c r="T258" s="145"/>
    </row>
    <row r="259" spans="1:20" ht="37.5">
      <c r="A259" s="117" t="s">
        <v>485</v>
      </c>
      <c r="B259" s="149" t="s">
        <v>41</v>
      </c>
      <c r="C259" s="150"/>
      <c r="D259" s="150"/>
      <c r="E259" s="150"/>
      <c r="F259" s="150"/>
      <c r="G259" s="150"/>
      <c r="H259" s="150"/>
      <c r="I259" s="151">
        <v>31.1</v>
      </c>
      <c r="J259" s="152"/>
      <c r="K259" s="152"/>
      <c r="L259" s="152"/>
      <c r="M259" s="152"/>
      <c r="N259" s="152"/>
      <c r="O259" s="152"/>
      <c r="P259" s="145"/>
      <c r="Q259" s="145"/>
      <c r="R259" s="145"/>
      <c r="S259" s="145"/>
      <c r="T259" s="145"/>
    </row>
    <row r="260" spans="1:20">
      <c r="A260" s="117" t="s">
        <v>486</v>
      </c>
      <c r="B260" s="149" t="s">
        <v>41</v>
      </c>
      <c r="C260" s="150"/>
      <c r="D260" s="150"/>
      <c r="E260" s="150"/>
      <c r="F260" s="150"/>
      <c r="G260" s="150"/>
      <c r="H260" s="150"/>
      <c r="I260" s="151">
        <v>62.17</v>
      </c>
      <c r="J260" s="152"/>
      <c r="K260" s="152"/>
      <c r="L260" s="152"/>
      <c r="M260" s="152"/>
      <c r="N260" s="152"/>
      <c r="O260" s="152"/>
      <c r="P260" s="145"/>
      <c r="Q260" s="145"/>
      <c r="R260" s="145"/>
      <c r="S260" s="145"/>
      <c r="T260" s="145"/>
    </row>
    <row r="261" spans="1:20">
      <c r="A261" s="117" t="s">
        <v>487</v>
      </c>
      <c r="B261" s="149" t="s">
        <v>41</v>
      </c>
      <c r="C261" s="150"/>
      <c r="D261" s="150"/>
      <c r="E261" s="150"/>
      <c r="F261" s="150"/>
      <c r="G261" s="150"/>
      <c r="H261" s="150"/>
      <c r="I261" s="151">
        <v>62.28</v>
      </c>
      <c r="J261" s="152"/>
      <c r="K261" s="152"/>
      <c r="L261" s="152"/>
      <c r="M261" s="152"/>
      <c r="N261" s="152"/>
      <c r="O261" s="152"/>
      <c r="P261" s="145"/>
      <c r="Q261" s="145"/>
      <c r="R261" s="145"/>
      <c r="S261" s="145"/>
      <c r="T261" s="145"/>
    </row>
    <row r="262" spans="1:20">
      <c r="A262" s="117" t="s">
        <v>488</v>
      </c>
      <c r="B262" s="149" t="s">
        <v>41</v>
      </c>
      <c r="C262" s="150"/>
      <c r="D262" s="150"/>
      <c r="E262" s="150"/>
      <c r="F262" s="150"/>
      <c r="G262" s="150"/>
      <c r="H262" s="150"/>
      <c r="I262" s="151">
        <v>62.54</v>
      </c>
      <c r="J262" s="152"/>
      <c r="K262" s="152"/>
      <c r="L262" s="152"/>
      <c r="M262" s="152"/>
      <c r="N262" s="152"/>
      <c r="O262" s="152"/>
      <c r="P262" s="145"/>
      <c r="Q262" s="145"/>
      <c r="R262" s="145"/>
      <c r="S262" s="145"/>
      <c r="T262" s="145"/>
    </row>
    <row r="263" spans="1:20">
      <c r="A263" s="117" t="s">
        <v>489</v>
      </c>
      <c r="B263" s="149" t="s">
        <v>41</v>
      </c>
      <c r="C263" s="150"/>
      <c r="D263" s="150"/>
      <c r="E263" s="150"/>
      <c r="F263" s="150"/>
      <c r="G263" s="150"/>
      <c r="H263" s="150"/>
      <c r="I263" s="151">
        <v>115.78</v>
      </c>
      <c r="J263" s="152"/>
      <c r="K263" s="152"/>
      <c r="L263" s="152"/>
      <c r="M263" s="152"/>
      <c r="N263" s="152"/>
      <c r="O263" s="152"/>
      <c r="P263" s="145"/>
      <c r="Q263" s="145"/>
      <c r="R263" s="145"/>
      <c r="S263" s="145"/>
      <c r="T263" s="145"/>
    </row>
    <row r="264" spans="1:20" ht="37.5">
      <c r="A264" s="123" t="s">
        <v>490</v>
      </c>
      <c r="B264" s="145"/>
      <c r="C264" s="150"/>
      <c r="D264" s="150"/>
      <c r="E264" s="150"/>
      <c r="F264" s="150"/>
      <c r="G264" s="150"/>
      <c r="H264" s="150"/>
      <c r="I264" s="145"/>
      <c r="J264" s="152"/>
      <c r="K264" s="152"/>
      <c r="L264" s="152"/>
      <c r="M264" s="152"/>
      <c r="N264" s="152"/>
      <c r="O264" s="152"/>
      <c r="P264" s="145"/>
      <c r="Q264" s="145"/>
      <c r="R264" s="145"/>
      <c r="S264" s="145"/>
      <c r="T264" s="145"/>
    </row>
    <row r="265" spans="1:20">
      <c r="A265" s="117" t="s">
        <v>491</v>
      </c>
      <c r="B265" s="149" t="s">
        <v>48</v>
      </c>
      <c r="C265" s="150"/>
      <c r="D265" s="150"/>
      <c r="E265" s="150"/>
      <c r="F265" s="150"/>
      <c r="G265" s="150"/>
      <c r="H265" s="150"/>
      <c r="I265" s="151">
        <v>43054.3</v>
      </c>
      <c r="J265" s="152"/>
      <c r="K265" s="152"/>
      <c r="L265" s="152"/>
      <c r="M265" s="152"/>
      <c r="N265" s="152"/>
      <c r="O265" s="152"/>
      <c r="P265" s="145"/>
      <c r="Q265" s="145"/>
      <c r="R265" s="145"/>
      <c r="S265" s="145"/>
      <c r="T265" s="145"/>
    </row>
    <row r="266" spans="1:20" ht="37.5">
      <c r="A266" s="117" t="s">
        <v>492</v>
      </c>
      <c r="B266" s="149" t="s">
        <v>532</v>
      </c>
      <c r="C266" s="150"/>
      <c r="D266" s="150"/>
      <c r="E266" s="150"/>
      <c r="F266" s="150"/>
      <c r="G266" s="150"/>
      <c r="H266" s="150"/>
      <c r="I266" s="151">
        <v>498.02</v>
      </c>
      <c r="J266" s="152"/>
      <c r="K266" s="152"/>
      <c r="L266" s="152"/>
      <c r="M266" s="152"/>
      <c r="N266" s="152"/>
      <c r="O266" s="152"/>
      <c r="P266" s="145"/>
      <c r="Q266" s="145"/>
      <c r="R266" s="145"/>
      <c r="S266" s="145"/>
      <c r="T266" s="145"/>
    </row>
    <row r="267" spans="1:20" ht="75">
      <c r="A267" s="117" t="s">
        <v>493</v>
      </c>
      <c r="B267" s="149" t="s">
        <v>49</v>
      </c>
      <c r="C267" s="150"/>
      <c r="D267" s="150"/>
      <c r="E267" s="150"/>
      <c r="F267" s="150"/>
      <c r="G267" s="150"/>
      <c r="H267" s="150"/>
      <c r="I267" s="151">
        <v>264.38</v>
      </c>
      <c r="J267" s="152"/>
      <c r="K267" s="152"/>
      <c r="L267" s="152"/>
      <c r="M267" s="152"/>
      <c r="N267" s="152"/>
      <c r="O267" s="152"/>
      <c r="P267" s="145"/>
      <c r="Q267" s="145"/>
      <c r="R267" s="145"/>
      <c r="S267" s="145"/>
      <c r="T267" s="145"/>
    </row>
    <row r="268" spans="1:20" ht="75">
      <c r="A268" s="117" t="s">
        <v>494</v>
      </c>
      <c r="B268" s="149" t="s">
        <v>43</v>
      </c>
      <c r="C268" s="150"/>
      <c r="D268" s="150"/>
      <c r="E268" s="150"/>
      <c r="F268" s="150"/>
      <c r="G268" s="150"/>
      <c r="H268" s="150"/>
      <c r="I268" s="151">
        <v>1018.2</v>
      </c>
      <c r="J268" s="152"/>
      <c r="K268" s="152"/>
      <c r="L268" s="152"/>
      <c r="M268" s="152"/>
      <c r="N268" s="152"/>
      <c r="O268" s="152"/>
      <c r="P268" s="145"/>
      <c r="Q268" s="145"/>
      <c r="R268" s="145"/>
      <c r="S268" s="145"/>
      <c r="T268" s="145"/>
    </row>
    <row r="269" spans="1:20" ht="37.5">
      <c r="A269" s="117" t="s">
        <v>495</v>
      </c>
      <c r="B269" s="149" t="s">
        <v>41</v>
      </c>
      <c r="C269" s="150"/>
      <c r="D269" s="150"/>
      <c r="E269" s="150"/>
      <c r="F269" s="150"/>
      <c r="G269" s="150"/>
      <c r="H269" s="150"/>
      <c r="I269" s="151">
        <v>74.260000000000005</v>
      </c>
      <c r="J269" s="152"/>
      <c r="K269" s="152"/>
      <c r="L269" s="152"/>
      <c r="M269" s="152"/>
      <c r="N269" s="152"/>
      <c r="O269" s="152"/>
      <c r="P269" s="145"/>
      <c r="Q269" s="145"/>
      <c r="R269" s="145"/>
      <c r="S269" s="145"/>
      <c r="T269" s="145"/>
    </row>
    <row r="270" spans="1:20" ht="56.25">
      <c r="A270" s="154" t="s">
        <v>496</v>
      </c>
      <c r="B270" s="149" t="s">
        <v>41</v>
      </c>
      <c r="C270" s="150"/>
      <c r="D270" s="150"/>
      <c r="E270" s="150"/>
      <c r="F270" s="150"/>
      <c r="G270" s="150"/>
      <c r="H270" s="150"/>
      <c r="I270" s="151">
        <v>82.58</v>
      </c>
      <c r="J270" s="152"/>
      <c r="K270" s="152"/>
      <c r="L270" s="152"/>
      <c r="M270" s="152"/>
      <c r="N270" s="152"/>
      <c r="O270" s="152"/>
      <c r="P270" s="145"/>
      <c r="Q270" s="145"/>
      <c r="R270" s="145"/>
      <c r="S270" s="145"/>
      <c r="T270" s="145"/>
    </row>
    <row r="271" spans="1:20">
      <c r="A271" s="117" t="s">
        <v>497</v>
      </c>
      <c r="B271" s="149" t="s">
        <v>41</v>
      </c>
      <c r="C271" s="150"/>
      <c r="D271" s="150"/>
      <c r="E271" s="150"/>
      <c r="F271" s="150"/>
      <c r="G271" s="150"/>
      <c r="H271" s="150"/>
      <c r="I271" s="151">
        <v>252.36</v>
      </c>
      <c r="J271" s="152"/>
      <c r="K271" s="152"/>
      <c r="L271" s="152"/>
      <c r="M271" s="152"/>
      <c r="N271" s="152"/>
      <c r="O271" s="152"/>
      <c r="P271" s="145"/>
      <c r="Q271" s="145"/>
      <c r="R271" s="145"/>
      <c r="S271" s="145"/>
      <c r="T271" s="145"/>
    </row>
    <row r="272" spans="1:20">
      <c r="A272" s="123" t="s">
        <v>498</v>
      </c>
      <c r="B272" s="145"/>
      <c r="C272" s="150"/>
      <c r="D272" s="150"/>
      <c r="E272" s="150"/>
      <c r="F272" s="150"/>
      <c r="G272" s="150"/>
      <c r="H272" s="150"/>
      <c r="I272" s="145"/>
      <c r="J272" s="152"/>
      <c r="K272" s="152"/>
      <c r="L272" s="152"/>
      <c r="M272" s="152"/>
      <c r="N272" s="152"/>
      <c r="O272" s="152"/>
      <c r="P272" s="145"/>
      <c r="Q272" s="145"/>
      <c r="R272" s="145"/>
      <c r="S272" s="145"/>
      <c r="T272" s="145"/>
    </row>
    <row r="273" spans="1:20">
      <c r="A273" s="117" t="s">
        <v>499</v>
      </c>
      <c r="B273" s="149" t="s">
        <v>43</v>
      </c>
      <c r="C273" s="150"/>
      <c r="D273" s="150"/>
      <c r="E273" s="150"/>
      <c r="F273" s="150"/>
      <c r="G273" s="150"/>
      <c r="H273" s="150"/>
      <c r="I273" s="151">
        <v>1638.1</v>
      </c>
      <c r="J273" s="152"/>
      <c r="K273" s="152"/>
      <c r="L273" s="152"/>
      <c r="M273" s="152"/>
      <c r="N273" s="152"/>
      <c r="O273" s="152"/>
      <c r="P273" s="145"/>
      <c r="Q273" s="145"/>
      <c r="R273" s="145"/>
      <c r="S273" s="145"/>
      <c r="T273" s="145"/>
    </row>
    <row r="274" spans="1:20" ht="37.5">
      <c r="A274" s="117" t="s">
        <v>500</v>
      </c>
      <c r="B274" s="149" t="s">
        <v>74</v>
      </c>
      <c r="C274" s="150"/>
      <c r="D274" s="150"/>
      <c r="E274" s="150"/>
      <c r="F274" s="150"/>
      <c r="G274" s="150"/>
      <c r="H274" s="150"/>
      <c r="I274" s="151">
        <v>50.3</v>
      </c>
      <c r="J274" s="152"/>
      <c r="K274" s="152"/>
      <c r="L274" s="152"/>
      <c r="M274" s="152"/>
      <c r="N274" s="152"/>
      <c r="O274" s="152"/>
      <c r="P274" s="145"/>
      <c r="Q274" s="145"/>
      <c r="R274" s="145"/>
      <c r="S274" s="145"/>
      <c r="T274" s="145"/>
    </row>
    <row r="275" spans="1:20" ht="37.5">
      <c r="A275" s="117" t="s">
        <v>501</v>
      </c>
      <c r="B275" s="149" t="s">
        <v>74</v>
      </c>
      <c r="C275" s="150"/>
      <c r="D275" s="150"/>
      <c r="E275" s="150"/>
      <c r="F275" s="150"/>
      <c r="G275" s="150"/>
      <c r="H275" s="150"/>
      <c r="I275" s="151">
        <v>419.81</v>
      </c>
      <c r="J275" s="152"/>
      <c r="K275" s="152"/>
      <c r="L275" s="152"/>
      <c r="M275" s="152"/>
      <c r="N275" s="152"/>
      <c r="O275" s="152"/>
      <c r="P275" s="145"/>
      <c r="Q275" s="145"/>
      <c r="R275" s="145"/>
      <c r="S275" s="145"/>
      <c r="T275" s="145"/>
    </row>
    <row r="276" spans="1:20" ht="37.5">
      <c r="A276" s="123" t="s">
        <v>502</v>
      </c>
      <c r="B276" s="145"/>
      <c r="C276" s="150"/>
      <c r="D276" s="150"/>
      <c r="E276" s="150"/>
      <c r="F276" s="150"/>
      <c r="G276" s="150"/>
      <c r="H276" s="150"/>
      <c r="I276" s="145"/>
      <c r="J276" s="152"/>
      <c r="K276" s="152"/>
      <c r="L276" s="152"/>
      <c r="M276" s="152"/>
      <c r="N276" s="152"/>
      <c r="O276" s="152"/>
      <c r="P276" s="145"/>
      <c r="Q276" s="145"/>
      <c r="R276" s="145"/>
      <c r="S276" s="145"/>
      <c r="T276" s="145"/>
    </row>
    <row r="277" spans="1:20">
      <c r="A277" s="154" t="s">
        <v>503</v>
      </c>
      <c r="B277" s="149" t="s">
        <v>524</v>
      </c>
      <c r="C277" s="150"/>
      <c r="D277" s="150"/>
      <c r="E277" s="150"/>
      <c r="F277" s="150"/>
      <c r="G277" s="150"/>
      <c r="H277" s="150"/>
      <c r="I277" s="151">
        <v>590.29</v>
      </c>
      <c r="J277" s="152"/>
      <c r="K277" s="152"/>
      <c r="L277" s="152"/>
      <c r="M277" s="152"/>
      <c r="N277" s="152"/>
      <c r="O277" s="152"/>
      <c r="P277" s="145"/>
      <c r="Q277" s="145"/>
      <c r="R277" s="145"/>
      <c r="S277" s="145"/>
      <c r="T277" s="145"/>
    </row>
    <row r="278" spans="1:20" ht="37.5">
      <c r="A278" s="148" t="s">
        <v>504</v>
      </c>
      <c r="B278" s="149" t="s">
        <v>43</v>
      </c>
      <c r="C278" s="150"/>
      <c r="D278" s="150"/>
      <c r="E278" s="150"/>
      <c r="F278" s="150"/>
      <c r="G278" s="150"/>
      <c r="H278" s="150"/>
      <c r="I278" s="151">
        <v>1482.41</v>
      </c>
      <c r="J278" s="152"/>
      <c r="K278" s="152"/>
      <c r="L278" s="152"/>
      <c r="M278" s="152"/>
      <c r="N278" s="152"/>
      <c r="O278" s="152"/>
      <c r="P278" s="145"/>
      <c r="Q278" s="145"/>
      <c r="R278" s="145"/>
      <c r="S278" s="145"/>
      <c r="T278" s="145"/>
    </row>
    <row r="279" spans="1:20">
      <c r="A279" s="117" t="s">
        <v>505</v>
      </c>
      <c r="B279" s="149" t="s">
        <v>41</v>
      </c>
      <c r="C279" s="150"/>
      <c r="D279" s="150"/>
      <c r="E279" s="150"/>
      <c r="F279" s="150"/>
      <c r="G279" s="150"/>
      <c r="H279" s="150"/>
      <c r="I279" s="151">
        <v>279.3</v>
      </c>
      <c r="J279" s="152"/>
      <c r="K279" s="152"/>
      <c r="L279" s="152"/>
      <c r="M279" s="152"/>
      <c r="N279" s="152"/>
      <c r="O279" s="152"/>
      <c r="P279" s="145"/>
      <c r="Q279" s="145"/>
      <c r="R279" s="145"/>
      <c r="S279" s="145"/>
      <c r="T279" s="145"/>
    </row>
    <row r="280" spans="1:20">
      <c r="A280" s="117" t="s">
        <v>506</v>
      </c>
      <c r="B280" s="149" t="s">
        <v>41</v>
      </c>
      <c r="C280" s="150"/>
      <c r="D280" s="150"/>
      <c r="E280" s="150"/>
      <c r="F280" s="150"/>
      <c r="G280" s="150"/>
      <c r="H280" s="150"/>
      <c r="I280" s="151">
        <v>92.03</v>
      </c>
      <c r="J280" s="152"/>
      <c r="K280" s="152"/>
      <c r="L280" s="152"/>
      <c r="M280" s="152"/>
      <c r="N280" s="152"/>
      <c r="O280" s="152"/>
      <c r="P280" s="145"/>
      <c r="Q280" s="145"/>
      <c r="R280" s="145"/>
      <c r="S280" s="145"/>
      <c r="T280" s="145"/>
    </row>
    <row r="281" spans="1:20">
      <c r="A281" s="123" t="s">
        <v>507</v>
      </c>
      <c r="B281" s="145"/>
      <c r="C281" s="150"/>
      <c r="D281" s="150"/>
      <c r="E281" s="150"/>
      <c r="F281" s="150"/>
      <c r="G281" s="150"/>
      <c r="H281" s="150"/>
      <c r="I281" s="145"/>
      <c r="J281" s="152"/>
      <c r="K281" s="152"/>
      <c r="L281" s="152"/>
      <c r="M281" s="152"/>
      <c r="N281" s="152"/>
      <c r="O281" s="152"/>
      <c r="P281" s="145"/>
      <c r="Q281" s="145"/>
      <c r="R281" s="145"/>
      <c r="S281" s="145"/>
      <c r="T281" s="145"/>
    </row>
    <row r="282" spans="1:20">
      <c r="A282" s="117" t="s">
        <v>508</v>
      </c>
      <c r="B282" s="149" t="s">
        <v>524</v>
      </c>
      <c r="C282" s="150"/>
      <c r="D282" s="150"/>
      <c r="E282" s="150"/>
      <c r="F282" s="150"/>
      <c r="G282" s="150"/>
      <c r="H282" s="150"/>
      <c r="I282" s="151">
        <v>200</v>
      </c>
      <c r="J282" s="152"/>
      <c r="K282" s="152"/>
      <c r="L282" s="152"/>
      <c r="M282" s="152"/>
      <c r="N282" s="152"/>
      <c r="O282" s="152"/>
      <c r="P282" s="145"/>
      <c r="Q282" s="145"/>
      <c r="R282" s="145"/>
      <c r="S282" s="145"/>
      <c r="T282" s="145"/>
    </row>
    <row r="283" spans="1:20">
      <c r="A283" s="153" t="s">
        <v>509</v>
      </c>
      <c r="B283" s="149" t="s">
        <v>49</v>
      </c>
      <c r="C283" s="150"/>
      <c r="D283" s="150"/>
      <c r="E283" s="150"/>
      <c r="F283" s="150"/>
      <c r="G283" s="150"/>
      <c r="H283" s="150"/>
      <c r="I283" s="151">
        <v>529.53</v>
      </c>
      <c r="J283" s="152"/>
      <c r="K283" s="152"/>
      <c r="L283" s="152"/>
      <c r="M283" s="152"/>
      <c r="N283" s="152"/>
      <c r="O283" s="152"/>
      <c r="P283" s="145"/>
      <c r="Q283" s="145"/>
      <c r="R283" s="145"/>
      <c r="S283" s="145"/>
      <c r="T283" s="145"/>
    </row>
    <row r="284" spans="1:20">
      <c r="A284" s="123" t="s">
        <v>510</v>
      </c>
      <c r="B284" s="145"/>
      <c r="C284" s="150"/>
      <c r="D284" s="150"/>
      <c r="E284" s="150"/>
      <c r="F284" s="150"/>
      <c r="G284" s="150"/>
      <c r="H284" s="150"/>
      <c r="I284" s="145"/>
      <c r="J284" s="152"/>
      <c r="K284" s="152"/>
      <c r="L284" s="152"/>
      <c r="M284" s="152"/>
      <c r="N284" s="152"/>
      <c r="O284" s="152"/>
      <c r="P284" s="145"/>
      <c r="Q284" s="145"/>
      <c r="R284" s="145"/>
      <c r="S284" s="145"/>
      <c r="T284" s="145"/>
    </row>
    <row r="285" spans="1:20">
      <c r="A285" s="117" t="s">
        <v>511</v>
      </c>
      <c r="B285" s="149" t="s">
        <v>524</v>
      </c>
      <c r="C285" s="150"/>
      <c r="D285" s="150"/>
      <c r="E285" s="150"/>
      <c r="F285" s="150"/>
      <c r="G285" s="150"/>
      <c r="H285" s="150"/>
      <c r="I285" s="151">
        <v>1</v>
      </c>
      <c r="J285" s="152"/>
      <c r="K285" s="152"/>
      <c r="L285" s="152"/>
      <c r="M285" s="152"/>
      <c r="N285" s="152"/>
      <c r="O285" s="152"/>
      <c r="P285" s="145"/>
      <c r="Q285" s="145"/>
      <c r="R285" s="145"/>
      <c r="S285" s="145"/>
      <c r="T285" s="145"/>
    </row>
    <row r="286" spans="1:20">
      <c r="A286" s="123" t="s">
        <v>512</v>
      </c>
      <c r="B286" s="145"/>
      <c r="C286" s="150"/>
      <c r="D286" s="150"/>
      <c r="E286" s="150"/>
      <c r="F286" s="150"/>
      <c r="G286" s="150"/>
      <c r="H286" s="150"/>
      <c r="I286" s="145"/>
      <c r="J286" s="152"/>
      <c r="K286" s="152"/>
      <c r="L286" s="152"/>
      <c r="M286" s="152"/>
      <c r="N286" s="152"/>
      <c r="O286" s="152"/>
      <c r="P286" s="145"/>
      <c r="Q286" s="145"/>
      <c r="R286" s="145"/>
      <c r="S286" s="145"/>
      <c r="T286" s="145"/>
    </row>
    <row r="287" spans="1:20">
      <c r="A287" s="117" t="s">
        <v>513</v>
      </c>
      <c r="B287" s="149" t="s">
        <v>32</v>
      </c>
      <c r="C287" s="150"/>
      <c r="D287" s="150"/>
      <c r="E287" s="150"/>
      <c r="F287" s="150"/>
      <c r="G287" s="150"/>
      <c r="H287" s="150"/>
      <c r="I287" s="151">
        <v>1</v>
      </c>
      <c r="J287" s="152"/>
      <c r="K287" s="152"/>
      <c r="L287" s="152"/>
      <c r="M287" s="152"/>
      <c r="N287" s="152"/>
      <c r="O287" s="152"/>
      <c r="P287" s="145"/>
      <c r="Q287" s="145"/>
      <c r="R287" s="145"/>
      <c r="S287" s="145"/>
      <c r="T287" s="145"/>
    </row>
    <row r="288" spans="1:20">
      <c r="A288" s="130" t="s">
        <v>514</v>
      </c>
      <c r="B288" s="149" t="s">
        <v>524</v>
      </c>
      <c r="C288" s="150"/>
      <c r="D288" s="150"/>
      <c r="E288" s="150"/>
      <c r="F288" s="150"/>
      <c r="G288" s="150"/>
      <c r="H288" s="150"/>
      <c r="I288" s="151">
        <v>1.43</v>
      </c>
      <c r="J288" s="152"/>
      <c r="K288" s="152"/>
      <c r="L288" s="152"/>
      <c r="M288" s="152"/>
      <c r="N288" s="152"/>
      <c r="O288" s="152"/>
      <c r="P288" s="145"/>
      <c r="Q288" s="145"/>
      <c r="R288" s="145"/>
      <c r="S288" s="145"/>
      <c r="T288" s="145"/>
    </row>
    <row r="289" spans="1:20">
      <c r="A289" s="130" t="s">
        <v>515</v>
      </c>
      <c r="B289" s="149" t="s">
        <v>524</v>
      </c>
      <c r="C289" s="150"/>
      <c r="D289" s="150"/>
      <c r="E289" s="150"/>
      <c r="F289" s="150"/>
      <c r="G289" s="150"/>
      <c r="H289" s="150"/>
      <c r="I289" s="151">
        <v>0.75</v>
      </c>
      <c r="J289" s="152"/>
      <c r="K289" s="152"/>
      <c r="L289" s="152"/>
      <c r="M289" s="152"/>
      <c r="N289" s="152"/>
      <c r="O289" s="152"/>
      <c r="P289" s="145"/>
      <c r="Q289" s="145"/>
      <c r="R289" s="145"/>
      <c r="S289" s="145"/>
      <c r="T289" s="145"/>
    </row>
    <row r="290" spans="1:20">
      <c r="A290" s="130" t="s">
        <v>516</v>
      </c>
      <c r="B290" s="149" t="s">
        <v>524</v>
      </c>
      <c r="C290" s="150"/>
      <c r="D290" s="150"/>
      <c r="E290" s="150"/>
      <c r="F290" s="150"/>
      <c r="G290" s="150"/>
      <c r="H290" s="150"/>
      <c r="I290" s="151">
        <v>3.01</v>
      </c>
      <c r="J290" s="152"/>
      <c r="K290" s="152"/>
      <c r="L290" s="152"/>
      <c r="M290" s="152"/>
      <c r="N290" s="152"/>
      <c r="O290" s="152"/>
      <c r="P290" s="145"/>
      <c r="Q290" s="145"/>
      <c r="R290" s="145"/>
      <c r="S290" s="145"/>
      <c r="T290" s="145"/>
    </row>
    <row r="291" spans="1:20">
      <c r="A291" s="130" t="s">
        <v>517</v>
      </c>
      <c r="B291" s="149" t="s">
        <v>524</v>
      </c>
      <c r="C291" s="150"/>
      <c r="D291" s="150"/>
      <c r="E291" s="150"/>
      <c r="F291" s="150"/>
      <c r="G291" s="150"/>
      <c r="H291" s="150"/>
      <c r="I291" s="151">
        <v>5.6</v>
      </c>
      <c r="J291" s="152"/>
      <c r="K291" s="152"/>
      <c r="L291" s="152"/>
      <c r="M291" s="152"/>
      <c r="N291" s="152"/>
      <c r="O291" s="152"/>
      <c r="P291" s="145"/>
      <c r="Q291" s="145"/>
      <c r="R291" s="145"/>
      <c r="S291" s="145"/>
      <c r="T291" s="145"/>
    </row>
    <row r="292" spans="1:20">
      <c r="A292" s="130" t="s">
        <v>518</v>
      </c>
      <c r="B292" s="149" t="s">
        <v>524</v>
      </c>
      <c r="C292" s="150"/>
      <c r="D292" s="150"/>
      <c r="E292" s="150"/>
      <c r="F292" s="150"/>
      <c r="G292" s="150"/>
      <c r="H292" s="150"/>
      <c r="I292" s="151">
        <v>1.86</v>
      </c>
      <c r="J292" s="152"/>
      <c r="K292" s="152"/>
      <c r="L292" s="152"/>
      <c r="M292" s="152"/>
      <c r="N292" s="152"/>
      <c r="O292" s="152"/>
      <c r="P292" s="145"/>
      <c r="Q292" s="145"/>
      <c r="R292" s="145"/>
      <c r="S292" s="145"/>
      <c r="T292" s="145"/>
    </row>
    <row r="293" spans="1:20">
      <c r="A293" s="130" t="s">
        <v>519</v>
      </c>
      <c r="B293" s="149" t="s">
        <v>524</v>
      </c>
      <c r="C293" s="150"/>
      <c r="D293" s="150"/>
      <c r="E293" s="150"/>
      <c r="F293" s="150"/>
      <c r="G293" s="150"/>
      <c r="H293" s="150"/>
      <c r="I293" s="151">
        <v>2.02</v>
      </c>
      <c r="J293" s="152"/>
      <c r="K293" s="152"/>
      <c r="L293" s="152"/>
      <c r="M293" s="152"/>
      <c r="N293" s="152"/>
      <c r="O293" s="152"/>
      <c r="P293" s="145"/>
      <c r="Q293" s="145"/>
      <c r="R293" s="145"/>
      <c r="S293" s="145"/>
      <c r="T293" s="145"/>
    </row>
    <row r="294" spans="1:20">
      <c r="A294" s="130" t="s">
        <v>520</v>
      </c>
      <c r="B294" s="149" t="s">
        <v>49</v>
      </c>
      <c r="C294" s="150"/>
      <c r="D294" s="150"/>
      <c r="E294" s="150"/>
      <c r="F294" s="150"/>
      <c r="G294" s="150"/>
      <c r="H294" s="150"/>
      <c r="I294" s="151">
        <v>4.0599999999999996</v>
      </c>
      <c r="J294" s="152"/>
      <c r="K294" s="152"/>
      <c r="L294" s="152"/>
      <c r="M294" s="152"/>
      <c r="N294" s="152"/>
      <c r="O294" s="152"/>
      <c r="P294" s="145"/>
      <c r="Q294" s="145"/>
      <c r="R294" s="145"/>
      <c r="S294" s="145"/>
      <c r="T294" s="145"/>
    </row>
    <row r="295" spans="1:20">
      <c r="A295" s="155" t="s">
        <v>42</v>
      </c>
      <c r="B295" s="156" t="s">
        <v>71</v>
      </c>
      <c r="C295" s="133" t="s">
        <v>71</v>
      </c>
      <c r="D295" s="133" t="s">
        <v>71</v>
      </c>
      <c r="E295" s="133" t="s">
        <v>71</v>
      </c>
      <c r="F295" s="133"/>
      <c r="G295" s="133" t="s">
        <v>71</v>
      </c>
      <c r="H295" s="133"/>
      <c r="I295" s="134" t="s">
        <v>71</v>
      </c>
      <c r="J295" s="135"/>
      <c r="K295" s="135"/>
      <c r="L295" s="135"/>
      <c r="M295" s="135"/>
      <c r="N295" s="135"/>
      <c r="O295" s="135"/>
      <c r="P295" s="135"/>
      <c r="Q295" s="135"/>
      <c r="R295" s="135"/>
      <c r="S295" s="135"/>
      <c r="T295" s="135"/>
    </row>
    <row r="296" spans="1:20" ht="27" customHeight="1">
      <c r="A296" s="314" t="s">
        <v>533</v>
      </c>
      <c r="B296" s="315"/>
      <c r="C296" s="315"/>
      <c r="D296" s="315"/>
      <c r="E296" s="315"/>
      <c r="F296" s="315"/>
      <c r="G296" s="315"/>
      <c r="H296" s="315"/>
      <c r="I296" s="315"/>
      <c r="J296" s="315"/>
      <c r="K296" s="315"/>
      <c r="L296" s="315"/>
      <c r="M296" s="315"/>
      <c r="N296" s="315"/>
      <c r="O296" s="315"/>
      <c r="P296" s="315"/>
      <c r="Q296" s="315"/>
      <c r="R296" s="315"/>
      <c r="S296" s="315"/>
      <c r="T296" s="315"/>
    </row>
    <row r="297" spans="1:20" ht="37.5">
      <c r="A297" s="141" t="s">
        <v>536</v>
      </c>
      <c r="B297" s="157" t="s">
        <v>64</v>
      </c>
      <c r="C297" s="114"/>
      <c r="D297" s="114"/>
      <c r="E297" s="114"/>
      <c r="F297" s="114"/>
      <c r="G297" s="114"/>
      <c r="H297" s="114"/>
      <c r="I297" s="143">
        <v>1700.21</v>
      </c>
      <c r="J297" s="115"/>
      <c r="K297" s="115"/>
      <c r="L297" s="115"/>
      <c r="M297" s="115"/>
      <c r="N297" s="115"/>
      <c r="O297" s="115"/>
      <c r="P297" s="116"/>
      <c r="Q297" s="116"/>
      <c r="R297" s="116"/>
      <c r="S297" s="116"/>
      <c r="T297" s="116"/>
    </row>
    <row r="298" spans="1:20" ht="80.25" customHeight="1">
      <c r="A298" s="148" t="s">
        <v>537</v>
      </c>
      <c r="B298" s="124" t="s">
        <v>64</v>
      </c>
      <c r="C298" s="119"/>
      <c r="D298" s="119"/>
      <c r="E298" s="119"/>
      <c r="F298" s="119"/>
      <c r="G298" s="119"/>
      <c r="H298" s="119"/>
      <c r="I298" s="120">
        <v>209.74</v>
      </c>
      <c r="J298" s="121"/>
      <c r="K298" s="121"/>
      <c r="L298" s="121"/>
      <c r="M298" s="121"/>
      <c r="N298" s="121"/>
      <c r="O298" s="121"/>
      <c r="P298" s="122"/>
      <c r="Q298" s="122"/>
      <c r="R298" s="122"/>
      <c r="S298" s="122"/>
      <c r="T298" s="122"/>
    </row>
    <row r="299" spans="1:20" ht="61.5" customHeight="1">
      <c r="A299" s="117" t="s">
        <v>538</v>
      </c>
      <c r="B299" s="124" t="s">
        <v>64</v>
      </c>
      <c r="C299" s="119"/>
      <c r="D299" s="119"/>
      <c r="E299" s="119"/>
      <c r="F299" s="119"/>
      <c r="G299" s="119"/>
      <c r="H299" s="119"/>
      <c r="I299" s="120">
        <v>282.60000000000002</v>
      </c>
      <c r="J299" s="121"/>
      <c r="K299" s="121"/>
      <c r="L299" s="121"/>
      <c r="M299" s="121"/>
      <c r="N299" s="121"/>
      <c r="O299" s="121"/>
      <c r="P299" s="122"/>
      <c r="Q299" s="122"/>
      <c r="R299" s="122"/>
      <c r="S299" s="122"/>
      <c r="T299" s="122"/>
    </row>
    <row r="300" spans="1:20" ht="54" customHeight="1">
      <c r="A300" s="148" t="s">
        <v>539</v>
      </c>
      <c r="B300" s="124" t="s">
        <v>543</v>
      </c>
      <c r="C300" s="119"/>
      <c r="D300" s="119"/>
      <c r="E300" s="119"/>
      <c r="F300" s="119"/>
      <c r="G300" s="119"/>
      <c r="H300" s="119"/>
      <c r="I300" s="120">
        <v>501.51</v>
      </c>
      <c r="J300" s="121"/>
      <c r="K300" s="121"/>
      <c r="L300" s="121"/>
      <c r="M300" s="121"/>
      <c r="N300" s="121"/>
      <c r="O300" s="121"/>
      <c r="P300" s="122"/>
      <c r="Q300" s="122"/>
      <c r="R300" s="122"/>
      <c r="S300" s="122"/>
      <c r="T300" s="122"/>
    </row>
    <row r="301" spans="1:20" ht="52.5" customHeight="1">
      <c r="A301" s="117" t="s">
        <v>540</v>
      </c>
      <c r="B301" s="124" t="s">
        <v>543</v>
      </c>
      <c r="C301" s="119"/>
      <c r="D301" s="119"/>
      <c r="E301" s="119"/>
      <c r="F301" s="119"/>
      <c r="G301" s="119"/>
      <c r="H301" s="119"/>
      <c r="I301" s="120">
        <v>444.92</v>
      </c>
      <c r="J301" s="121"/>
      <c r="K301" s="121"/>
      <c r="L301" s="121"/>
      <c r="M301" s="121"/>
      <c r="N301" s="121"/>
      <c r="O301" s="121"/>
      <c r="P301" s="122"/>
      <c r="Q301" s="122"/>
      <c r="R301" s="122"/>
      <c r="S301" s="122"/>
      <c r="T301" s="122"/>
    </row>
    <row r="302" spans="1:20" ht="57.75" customHeight="1">
      <c r="A302" s="148" t="s">
        <v>541</v>
      </c>
      <c r="B302" s="124" t="s">
        <v>543</v>
      </c>
      <c r="C302" s="119"/>
      <c r="D302" s="119"/>
      <c r="E302" s="119"/>
      <c r="F302" s="119"/>
      <c r="G302" s="119"/>
      <c r="H302" s="119"/>
      <c r="I302" s="120">
        <v>945.2</v>
      </c>
      <c r="J302" s="121"/>
      <c r="K302" s="121"/>
      <c r="L302" s="121"/>
      <c r="M302" s="121"/>
      <c r="N302" s="121"/>
      <c r="O302" s="121"/>
      <c r="P302" s="122"/>
      <c r="Q302" s="122"/>
      <c r="R302" s="122"/>
      <c r="S302" s="122"/>
      <c r="T302" s="122"/>
    </row>
    <row r="303" spans="1:20" ht="37.5">
      <c r="A303" s="117" t="s">
        <v>542</v>
      </c>
      <c r="B303" s="124" t="s">
        <v>543</v>
      </c>
      <c r="C303" s="119"/>
      <c r="D303" s="119"/>
      <c r="E303" s="119"/>
      <c r="F303" s="119"/>
      <c r="G303" s="119"/>
      <c r="H303" s="119"/>
      <c r="I303" s="120">
        <v>401.7</v>
      </c>
      <c r="J303" s="121"/>
      <c r="K303" s="121"/>
      <c r="L303" s="121"/>
      <c r="M303" s="121"/>
      <c r="N303" s="121"/>
      <c r="O303" s="121"/>
      <c r="P303" s="122"/>
      <c r="Q303" s="122"/>
      <c r="R303" s="122"/>
      <c r="S303" s="122"/>
      <c r="T303" s="122"/>
    </row>
    <row r="304" spans="1:20">
      <c r="A304" s="158" t="s">
        <v>42</v>
      </c>
      <c r="B304" s="149"/>
      <c r="C304" s="150"/>
      <c r="D304" s="150"/>
      <c r="E304" s="150"/>
      <c r="F304" s="150"/>
      <c r="G304" s="150"/>
      <c r="H304" s="150"/>
      <c r="I304" s="151"/>
      <c r="J304" s="152"/>
      <c r="K304" s="152"/>
      <c r="L304" s="152"/>
      <c r="M304" s="152"/>
      <c r="N304" s="152"/>
      <c r="O304" s="152"/>
      <c r="P304" s="145"/>
      <c r="Q304" s="145"/>
      <c r="R304" s="145"/>
      <c r="S304" s="145"/>
      <c r="T304" s="145"/>
    </row>
    <row r="305" spans="1:20" ht="71.25" customHeight="1">
      <c r="A305" s="159" t="s">
        <v>548</v>
      </c>
      <c r="B305" s="133" t="s">
        <v>71</v>
      </c>
      <c r="C305" s="133" t="s">
        <v>71</v>
      </c>
      <c r="D305" s="133" t="s">
        <v>71</v>
      </c>
      <c r="E305" s="133" t="s">
        <v>71</v>
      </c>
      <c r="F305" s="133"/>
      <c r="G305" s="133" t="s">
        <v>71</v>
      </c>
      <c r="H305" s="133"/>
      <c r="I305" s="160" t="s">
        <v>71</v>
      </c>
      <c r="J305" s="135"/>
      <c r="K305" s="135"/>
      <c r="L305" s="135"/>
      <c r="M305" s="135"/>
      <c r="N305" s="135"/>
      <c r="O305" s="135"/>
      <c r="P305" s="135"/>
      <c r="Q305" s="135"/>
      <c r="R305" s="135"/>
      <c r="S305" s="135"/>
      <c r="T305" s="135"/>
    </row>
    <row r="306" spans="1:20" ht="27" customHeight="1">
      <c r="A306" s="319" t="s">
        <v>180</v>
      </c>
      <c r="B306" s="320"/>
      <c r="C306" s="320"/>
      <c r="D306" s="320"/>
      <c r="E306" s="320"/>
      <c r="F306" s="320"/>
      <c r="G306" s="320"/>
      <c r="H306" s="320"/>
      <c r="I306" s="320"/>
      <c r="J306" s="320"/>
      <c r="K306" s="320"/>
      <c r="L306" s="320"/>
      <c r="M306" s="320"/>
      <c r="N306" s="320"/>
      <c r="O306" s="320"/>
      <c r="P306" s="320"/>
      <c r="Q306" s="320"/>
      <c r="R306" s="320"/>
      <c r="S306" s="320"/>
      <c r="T306" s="320"/>
    </row>
    <row r="307" spans="1:20" ht="52.5" customHeight="1">
      <c r="A307" s="148" t="s">
        <v>544</v>
      </c>
      <c r="B307" s="148" t="s">
        <v>547</v>
      </c>
      <c r="C307" s="119"/>
      <c r="D307" s="119"/>
      <c r="E307" s="119"/>
      <c r="F307" s="119"/>
      <c r="G307" s="119"/>
      <c r="H307" s="119"/>
      <c r="I307" s="120">
        <v>1340.39</v>
      </c>
      <c r="J307" s="121"/>
      <c r="K307" s="121"/>
      <c r="L307" s="121"/>
      <c r="M307" s="121"/>
      <c r="N307" s="121"/>
      <c r="O307" s="121"/>
      <c r="P307" s="122"/>
      <c r="Q307" s="122"/>
      <c r="R307" s="122"/>
      <c r="S307" s="122"/>
      <c r="T307" s="122"/>
    </row>
    <row r="308" spans="1:20" ht="63.75" customHeight="1">
      <c r="A308" s="148" t="s">
        <v>545</v>
      </c>
      <c r="B308" s="148" t="s">
        <v>547</v>
      </c>
      <c r="C308" s="119"/>
      <c r="D308" s="119"/>
      <c r="E308" s="119"/>
      <c r="F308" s="119"/>
      <c r="G308" s="119"/>
      <c r="H308" s="119"/>
      <c r="I308" s="119">
        <v>925.47</v>
      </c>
      <c r="J308" s="119"/>
      <c r="K308" s="119"/>
      <c r="L308" s="119"/>
      <c r="M308" s="119"/>
      <c r="N308" s="119"/>
      <c r="O308" s="119"/>
      <c r="P308" s="119"/>
      <c r="Q308" s="119"/>
      <c r="R308" s="119"/>
      <c r="S308" s="119"/>
      <c r="T308" s="119"/>
    </row>
    <row r="309" spans="1:20" ht="57.75" customHeight="1">
      <c r="A309" s="148" t="s">
        <v>546</v>
      </c>
      <c r="B309" s="148" t="s">
        <v>547</v>
      </c>
      <c r="C309" s="119"/>
      <c r="D309" s="119"/>
      <c r="E309" s="119"/>
      <c r="F309" s="119"/>
      <c r="G309" s="119"/>
      <c r="H309" s="119"/>
      <c r="I309" s="119">
        <v>252.33</v>
      </c>
      <c r="J309" s="119"/>
      <c r="K309" s="119"/>
      <c r="L309" s="119"/>
      <c r="M309" s="119"/>
      <c r="N309" s="119"/>
      <c r="O309" s="119"/>
      <c r="P309" s="119"/>
      <c r="Q309" s="119"/>
      <c r="R309" s="119"/>
      <c r="S309" s="119"/>
      <c r="T309" s="119"/>
    </row>
    <row r="310" spans="1:20">
      <c r="A310" s="155" t="s">
        <v>42</v>
      </c>
      <c r="B310" s="156" t="s">
        <v>71</v>
      </c>
      <c r="C310" s="133" t="s">
        <v>71</v>
      </c>
      <c r="D310" s="133" t="s">
        <v>71</v>
      </c>
      <c r="E310" s="133" t="s">
        <v>71</v>
      </c>
      <c r="F310" s="133"/>
      <c r="G310" s="133" t="s">
        <v>71</v>
      </c>
      <c r="H310" s="133"/>
      <c r="I310" s="134" t="s">
        <v>71</v>
      </c>
      <c r="J310" s="135"/>
      <c r="K310" s="135"/>
      <c r="L310" s="135"/>
      <c r="M310" s="135"/>
      <c r="N310" s="135"/>
      <c r="O310" s="135"/>
      <c r="P310" s="135"/>
      <c r="Q310" s="135"/>
      <c r="R310" s="135"/>
      <c r="S310" s="135"/>
      <c r="T310" s="135"/>
    </row>
    <row r="311" spans="1:20">
      <c r="A311" s="321" t="s">
        <v>549</v>
      </c>
      <c r="B311" s="322"/>
      <c r="C311" s="322"/>
      <c r="D311" s="322"/>
      <c r="E311" s="322"/>
      <c r="F311" s="322"/>
      <c r="G311" s="322"/>
      <c r="H311" s="322"/>
      <c r="I311" s="322"/>
      <c r="J311" s="322"/>
      <c r="K311" s="322"/>
      <c r="L311" s="322"/>
      <c r="M311" s="322"/>
      <c r="N311" s="322"/>
      <c r="O311" s="322"/>
      <c r="P311" s="322"/>
      <c r="Q311" s="322"/>
      <c r="R311" s="322"/>
      <c r="S311" s="322"/>
      <c r="T311" s="322"/>
    </row>
    <row r="312" spans="1:20">
      <c r="A312" s="161" t="s">
        <v>50</v>
      </c>
      <c r="B312" s="142" t="s">
        <v>41</v>
      </c>
      <c r="C312" s="114"/>
      <c r="D312" s="114"/>
      <c r="E312" s="114"/>
      <c r="F312" s="114"/>
      <c r="G312" s="114"/>
      <c r="H312" s="114"/>
      <c r="I312" s="143" t="s">
        <v>68</v>
      </c>
      <c r="J312" s="115"/>
      <c r="K312" s="115"/>
      <c r="L312" s="115"/>
      <c r="M312" s="115"/>
      <c r="N312" s="115"/>
      <c r="O312" s="115"/>
      <c r="P312" s="116"/>
      <c r="Q312" s="116"/>
      <c r="R312" s="116"/>
      <c r="S312" s="116"/>
      <c r="T312" s="116"/>
    </row>
    <row r="313" spans="1:20">
      <c r="A313" s="162" t="s">
        <v>51</v>
      </c>
      <c r="B313" s="118" t="s">
        <v>41</v>
      </c>
      <c r="C313" s="119"/>
      <c r="D313" s="119"/>
      <c r="E313" s="119"/>
      <c r="F313" s="119"/>
      <c r="G313" s="119"/>
      <c r="H313" s="119"/>
      <c r="I313" s="120" t="s">
        <v>69</v>
      </c>
      <c r="J313" s="121"/>
      <c r="K313" s="121"/>
      <c r="L313" s="121"/>
      <c r="M313" s="121"/>
      <c r="N313" s="121"/>
      <c r="O313" s="121"/>
      <c r="P313" s="122"/>
      <c r="Q313" s="122"/>
      <c r="R313" s="122"/>
      <c r="S313" s="122"/>
      <c r="T313" s="122"/>
    </row>
    <row r="314" spans="1:20">
      <c r="A314" s="148" t="s">
        <v>52</v>
      </c>
      <c r="B314" s="118" t="s">
        <v>41</v>
      </c>
      <c r="C314" s="119"/>
      <c r="D314" s="119"/>
      <c r="E314" s="119"/>
      <c r="F314" s="119"/>
      <c r="G314" s="119"/>
      <c r="H314" s="119"/>
      <c r="I314" s="120" t="s">
        <v>70</v>
      </c>
      <c r="J314" s="121"/>
      <c r="K314" s="121"/>
      <c r="L314" s="121"/>
      <c r="M314" s="121"/>
      <c r="N314" s="121"/>
      <c r="O314" s="121"/>
      <c r="P314" s="122"/>
      <c r="Q314" s="122"/>
      <c r="R314" s="122"/>
      <c r="S314" s="122"/>
      <c r="T314" s="122"/>
    </row>
    <row r="315" spans="1:20">
      <c r="A315" s="148" t="s">
        <v>53</v>
      </c>
      <c r="B315" s="118" t="s">
        <v>41</v>
      </c>
      <c r="C315" s="119"/>
      <c r="D315" s="119"/>
      <c r="E315" s="119"/>
      <c r="F315" s="119"/>
      <c r="G315" s="119"/>
      <c r="H315" s="119"/>
      <c r="I315" s="120" t="s">
        <v>65</v>
      </c>
      <c r="J315" s="121"/>
      <c r="K315" s="121"/>
      <c r="L315" s="121"/>
      <c r="M315" s="121"/>
      <c r="N315" s="121"/>
      <c r="O315" s="121"/>
      <c r="P315" s="122"/>
      <c r="Q315" s="122"/>
      <c r="R315" s="122"/>
      <c r="S315" s="122"/>
      <c r="T315" s="122"/>
    </row>
    <row r="316" spans="1:20">
      <c r="A316" s="148" t="s">
        <v>54</v>
      </c>
      <c r="B316" s="118" t="s">
        <v>41</v>
      </c>
      <c r="C316" s="119"/>
      <c r="D316" s="119"/>
      <c r="E316" s="119"/>
      <c r="F316" s="119"/>
      <c r="G316" s="119"/>
      <c r="H316" s="119"/>
      <c r="I316" s="120" t="s">
        <v>67</v>
      </c>
      <c r="J316" s="121"/>
      <c r="K316" s="121"/>
      <c r="L316" s="121"/>
      <c r="M316" s="121"/>
      <c r="N316" s="121"/>
      <c r="O316" s="121"/>
      <c r="P316" s="122"/>
      <c r="Q316" s="122"/>
      <c r="R316" s="122"/>
      <c r="S316" s="122"/>
      <c r="T316" s="122"/>
    </row>
    <row r="317" spans="1:20">
      <c r="A317" s="148" t="s">
        <v>55</v>
      </c>
      <c r="B317" s="118" t="s">
        <v>45</v>
      </c>
      <c r="C317" s="119"/>
      <c r="D317" s="119"/>
      <c r="E317" s="119"/>
      <c r="F317" s="119"/>
      <c r="G317" s="119"/>
      <c r="H317" s="119"/>
      <c r="I317" s="120" t="s">
        <v>66</v>
      </c>
      <c r="J317" s="121"/>
      <c r="K317" s="121"/>
      <c r="L317" s="121"/>
      <c r="M317" s="121"/>
      <c r="N317" s="121"/>
      <c r="O317" s="121"/>
      <c r="P317" s="122"/>
      <c r="Q317" s="122"/>
      <c r="R317" s="122"/>
      <c r="S317" s="122"/>
      <c r="T317" s="122"/>
    </row>
    <row r="318" spans="1:20">
      <c r="A318" s="155" t="s">
        <v>42</v>
      </c>
      <c r="B318" s="156" t="s">
        <v>71</v>
      </c>
      <c r="C318" s="133"/>
      <c r="D318" s="133"/>
      <c r="E318" s="133"/>
      <c r="F318" s="133"/>
      <c r="G318" s="133" t="s">
        <v>71</v>
      </c>
      <c r="H318" s="133"/>
      <c r="I318" s="134" t="s">
        <v>71</v>
      </c>
      <c r="J318" s="135"/>
      <c r="K318" s="135"/>
      <c r="L318" s="135"/>
      <c r="M318" s="135"/>
      <c r="N318" s="135"/>
      <c r="O318" s="135"/>
      <c r="P318" s="135"/>
      <c r="Q318" s="135"/>
      <c r="R318" s="135"/>
      <c r="S318" s="135"/>
      <c r="T318" s="135"/>
    </row>
    <row r="319" spans="1:20">
      <c r="A319" s="163"/>
      <c r="B319" s="164"/>
      <c r="C319" s="165"/>
      <c r="D319" s="165"/>
      <c r="E319" s="165"/>
      <c r="F319" s="165"/>
      <c r="G319" s="165"/>
      <c r="H319" s="165"/>
      <c r="I319" s="166"/>
      <c r="J319" s="104"/>
      <c r="K319" s="104"/>
      <c r="L319" s="104"/>
      <c r="M319" s="104"/>
      <c r="N319" s="104"/>
      <c r="O319" s="104"/>
      <c r="P319" s="104"/>
      <c r="Q319" s="104"/>
      <c r="R319" s="104"/>
      <c r="S319" s="104"/>
      <c r="T319" s="104"/>
    </row>
    <row r="320" spans="1:20">
      <c r="A320" s="317" t="s">
        <v>73</v>
      </c>
      <c r="B320" s="318"/>
      <c r="C320" s="318"/>
      <c r="D320" s="318"/>
      <c r="E320" s="318"/>
      <c r="F320" s="318"/>
      <c r="G320" s="318"/>
      <c r="H320" s="318"/>
      <c r="I320" s="318"/>
      <c r="J320" s="104"/>
      <c r="K320" s="104"/>
      <c r="L320" s="104"/>
      <c r="M320" s="104"/>
      <c r="N320" s="104"/>
      <c r="O320" s="104"/>
      <c r="P320" s="104"/>
      <c r="Q320" s="104"/>
      <c r="R320" s="104"/>
      <c r="S320" s="104"/>
      <c r="T320" s="104"/>
    </row>
    <row r="321" spans="1:20">
      <c r="A321" s="167" t="s">
        <v>554</v>
      </c>
      <c r="B321" s="168"/>
      <c r="C321" s="169"/>
      <c r="D321" s="169"/>
      <c r="E321" s="169"/>
      <c r="F321" s="169"/>
      <c r="G321" s="169"/>
      <c r="H321" s="169"/>
      <c r="I321" s="170"/>
      <c r="J321" s="169"/>
      <c r="K321" s="169"/>
      <c r="L321" s="169"/>
      <c r="M321" s="169"/>
      <c r="N321" s="169"/>
      <c r="O321" s="169"/>
      <c r="P321" s="169"/>
      <c r="Q321" s="169"/>
      <c r="R321" s="169"/>
      <c r="S321" s="169"/>
      <c r="T321" s="169"/>
    </row>
    <row r="322" spans="1:20" ht="57.75" customHeight="1">
      <c r="A322" s="316" t="s">
        <v>77</v>
      </c>
      <c r="B322" s="316"/>
      <c r="C322" s="316"/>
      <c r="D322" s="316"/>
      <c r="E322" s="316"/>
      <c r="F322" s="316"/>
      <c r="G322" s="316"/>
      <c r="H322" s="316"/>
      <c r="I322" s="316"/>
      <c r="J322" s="316"/>
      <c r="K322" s="316"/>
      <c r="L322" s="316"/>
      <c r="M322" s="316"/>
      <c r="N322" s="316"/>
      <c r="O322" s="316"/>
      <c r="P322" s="316"/>
      <c r="Q322" s="316"/>
      <c r="R322" s="316"/>
      <c r="S322" s="316"/>
      <c r="T322" s="15"/>
    </row>
    <row r="323" spans="1:20">
      <c r="A323" s="107"/>
    </row>
  </sheetData>
  <mergeCells count="16">
    <mergeCell ref="Q1:T1"/>
    <mergeCell ref="B5:H5"/>
    <mergeCell ref="J5:O5"/>
    <mergeCell ref="A2:S2"/>
    <mergeCell ref="A3:S3"/>
    <mergeCell ref="A5:A6"/>
    <mergeCell ref="I5:I6"/>
    <mergeCell ref="P5:T5"/>
    <mergeCell ref="A8:T8"/>
    <mergeCell ref="A296:T296"/>
    <mergeCell ref="A322:S322"/>
    <mergeCell ref="A320:I320"/>
    <mergeCell ref="A306:T306"/>
    <mergeCell ref="A311:T311"/>
    <mergeCell ref="A39:T39"/>
    <mergeCell ref="A9:T9"/>
  </mergeCells>
  <phoneticPr fontId="5" type="noConversion"/>
  <printOptions horizontalCentered="1"/>
  <pageMargins left="0.39370078740157483" right="0.39370078740157483" top="0.39370078740157483" bottom="0.39370078740157483" header="0" footer="0"/>
  <pageSetup paperSize="9" scale="36" fitToWidth="0" fitToHeight="0" orientation="landscape" r:id="rId1"/>
  <headerFooter alignWithMargins="0"/>
  <rowBreaks count="8" manualBreakCount="8">
    <brk id="38" max="19" man="1"/>
    <brk id="59" max="16383" man="1"/>
    <brk id="103" max="16383" man="1"/>
    <brk id="140" max="16383" man="1"/>
    <brk id="167" max="19" man="1"/>
    <brk id="223" max="19" man="1"/>
    <brk id="263" max="19" man="1"/>
    <brk id="280" max="19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/>
  <dimension ref="A1:H255"/>
  <sheetViews>
    <sheetView view="pageBreakPreview" topLeftCell="A7" zoomScale="75" workbookViewId="0">
      <selection activeCell="A46" sqref="A46:A49"/>
    </sheetView>
  </sheetViews>
  <sheetFormatPr defaultColWidth="9.140625" defaultRowHeight="18.75"/>
  <cols>
    <col min="1" max="1" width="42.7109375" style="173" customWidth="1"/>
    <col min="2" max="2" width="20.42578125" style="173" customWidth="1"/>
    <col min="3" max="3" width="19.42578125" style="174" customWidth="1"/>
    <col min="4" max="5" width="14.7109375" style="174" customWidth="1"/>
    <col min="6" max="6" width="17.28515625" style="174" customWidth="1"/>
    <col min="7" max="7" width="14.5703125" style="174" customWidth="1"/>
    <col min="8" max="8" width="13.5703125" style="174" customWidth="1"/>
    <col min="9" max="16384" width="9.140625" style="174"/>
  </cols>
  <sheetData>
    <row r="1" spans="1:8">
      <c r="F1" s="330" t="s">
        <v>580</v>
      </c>
      <c r="G1" s="330"/>
      <c r="H1" s="330"/>
    </row>
    <row r="2" spans="1:8" ht="24.75" customHeight="1">
      <c r="A2" s="329" t="s">
        <v>105</v>
      </c>
      <c r="B2" s="329"/>
      <c r="C2" s="329"/>
      <c r="D2" s="329"/>
      <c r="E2" s="329"/>
      <c r="F2" s="329"/>
      <c r="G2" s="329"/>
      <c r="H2" s="329"/>
    </row>
    <row r="3" spans="1:8" ht="14.25" customHeight="1">
      <c r="A3" s="337" t="s">
        <v>106</v>
      </c>
      <c r="B3" s="337"/>
      <c r="C3" s="337"/>
      <c r="D3" s="337"/>
      <c r="E3" s="337"/>
      <c r="F3" s="337"/>
      <c r="G3" s="337"/>
      <c r="H3" s="337"/>
    </row>
    <row r="4" spans="1:8" ht="14.25" customHeight="1">
      <c r="A4" s="175"/>
      <c r="B4" s="175"/>
      <c r="C4" s="175"/>
      <c r="D4" s="175"/>
      <c r="E4" s="175"/>
      <c r="F4" s="175"/>
      <c r="G4" s="175"/>
    </row>
    <row r="5" spans="1:8" ht="7.5" customHeight="1">
      <c r="A5" s="338" t="s">
        <v>107</v>
      </c>
      <c r="B5" s="338"/>
      <c r="C5" s="338"/>
      <c r="D5" s="338"/>
      <c r="E5" s="338"/>
      <c r="F5" s="338"/>
      <c r="G5" s="338"/>
      <c r="H5" s="338"/>
    </row>
    <row r="6" spans="1:8">
      <c r="A6" s="337" t="s">
        <v>108</v>
      </c>
      <c r="B6" s="337"/>
      <c r="C6" s="337"/>
      <c r="D6" s="337"/>
      <c r="E6" s="337"/>
      <c r="F6" s="337"/>
      <c r="G6" s="337"/>
      <c r="H6" s="337"/>
    </row>
    <row r="7" spans="1:8">
      <c r="A7" s="336"/>
      <c r="B7" s="336"/>
      <c r="C7" s="336"/>
      <c r="D7" s="336"/>
      <c r="E7" s="336"/>
      <c r="F7" s="336"/>
      <c r="G7" s="336"/>
    </row>
    <row r="8" spans="1:8" ht="18.75" customHeight="1">
      <c r="A8" s="311" t="s">
        <v>109</v>
      </c>
      <c r="B8" s="311" t="s">
        <v>110</v>
      </c>
      <c r="C8" s="311" t="s">
        <v>573</v>
      </c>
      <c r="D8" s="311" t="s">
        <v>582</v>
      </c>
      <c r="E8" s="311" t="s">
        <v>583</v>
      </c>
      <c r="F8" s="311" t="s">
        <v>111</v>
      </c>
      <c r="G8" s="311"/>
      <c r="H8" s="311"/>
    </row>
    <row r="9" spans="1:8" ht="18.75" customHeight="1">
      <c r="A9" s="311"/>
      <c r="B9" s="311"/>
      <c r="C9" s="311"/>
      <c r="D9" s="311"/>
      <c r="E9" s="311"/>
      <c r="F9" s="206" t="s">
        <v>566</v>
      </c>
      <c r="G9" s="206" t="s">
        <v>566</v>
      </c>
      <c r="H9" s="206" t="s">
        <v>579</v>
      </c>
    </row>
    <row r="10" spans="1:8" ht="66.75" customHeight="1">
      <c r="A10" s="210" t="s">
        <v>581</v>
      </c>
      <c r="B10" s="211" t="s">
        <v>14</v>
      </c>
      <c r="C10" s="177"/>
      <c r="D10" s="177"/>
      <c r="E10" s="177"/>
      <c r="F10" s="177"/>
      <c r="G10" s="177"/>
      <c r="H10" s="212"/>
    </row>
    <row r="11" spans="1:8" ht="36" customHeight="1">
      <c r="A11" s="178" t="s">
        <v>113</v>
      </c>
      <c r="B11" s="179" t="s">
        <v>112</v>
      </c>
      <c r="C11" s="182"/>
      <c r="D11" s="182"/>
      <c r="E11" s="182"/>
      <c r="F11" s="182"/>
      <c r="G11" s="182"/>
      <c r="H11" s="183"/>
    </row>
    <row r="12" spans="1:8" ht="41.25" customHeight="1">
      <c r="A12" s="178" t="s">
        <v>114</v>
      </c>
      <c r="B12" s="179" t="s">
        <v>112</v>
      </c>
      <c r="C12" s="180"/>
      <c r="D12" s="180"/>
      <c r="E12" s="180"/>
      <c r="F12" s="180"/>
      <c r="G12" s="180"/>
      <c r="H12" s="181"/>
    </row>
    <row r="13" spans="1:8" ht="35.25" customHeight="1">
      <c r="A13" s="184" t="s">
        <v>115</v>
      </c>
      <c r="B13" s="179" t="s">
        <v>14</v>
      </c>
      <c r="C13" s="180"/>
      <c r="D13" s="180"/>
      <c r="E13" s="180"/>
      <c r="F13" s="180"/>
      <c r="G13" s="180"/>
      <c r="H13" s="181"/>
    </row>
    <row r="14" spans="1:8" ht="36.75" customHeight="1">
      <c r="A14" s="178" t="s">
        <v>116</v>
      </c>
      <c r="B14" s="179" t="s">
        <v>112</v>
      </c>
      <c r="C14" s="180"/>
      <c r="D14" s="180"/>
      <c r="E14" s="180"/>
      <c r="F14" s="180"/>
      <c r="G14" s="180"/>
      <c r="H14" s="181"/>
    </row>
    <row r="15" spans="1:8" ht="58.5" customHeight="1">
      <c r="A15" s="178" t="s">
        <v>117</v>
      </c>
      <c r="B15" s="179" t="s">
        <v>112</v>
      </c>
      <c r="C15" s="180"/>
      <c r="D15" s="180"/>
      <c r="E15" s="180"/>
      <c r="F15" s="180"/>
      <c r="G15" s="180"/>
      <c r="H15" s="181"/>
    </row>
    <row r="16" spans="1:8" ht="45" customHeight="1">
      <c r="A16" s="178" t="s">
        <v>118</v>
      </c>
      <c r="B16" s="179" t="s">
        <v>15</v>
      </c>
      <c r="C16" s="180"/>
      <c r="D16" s="180"/>
      <c r="E16" s="180"/>
      <c r="F16" s="180"/>
      <c r="G16" s="180"/>
      <c r="H16" s="181"/>
    </row>
    <row r="17" spans="1:8" ht="30.75" customHeight="1">
      <c r="A17" s="178" t="s">
        <v>119</v>
      </c>
      <c r="B17" s="179"/>
      <c r="C17" s="180"/>
      <c r="D17" s="180"/>
      <c r="E17" s="180"/>
      <c r="F17" s="180"/>
      <c r="G17" s="180"/>
      <c r="H17" s="181"/>
    </row>
    <row r="18" spans="1:8">
      <c r="A18" s="184" t="s">
        <v>120</v>
      </c>
      <c r="B18" s="179" t="s">
        <v>14</v>
      </c>
      <c r="C18" s="180"/>
      <c r="D18" s="180"/>
      <c r="E18" s="180"/>
      <c r="F18" s="180"/>
      <c r="G18" s="180"/>
      <c r="H18" s="181"/>
    </row>
    <row r="19" spans="1:8">
      <c r="A19" s="184" t="s">
        <v>121</v>
      </c>
      <c r="B19" s="179" t="s">
        <v>14</v>
      </c>
      <c r="C19" s="180"/>
      <c r="D19" s="180"/>
      <c r="E19" s="180"/>
      <c r="F19" s="180"/>
      <c r="G19" s="180"/>
      <c r="H19" s="181"/>
    </row>
    <row r="20" spans="1:8">
      <c r="A20" s="184" t="s">
        <v>122</v>
      </c>
      <c r="B20" s="179" t="s">
        <v>14</v>
      </c>
      <c r="C20" s="180"/>
      <c r="D20" s="180"/>
      <c r="E20" s="180"/>
      <c r="F20" s="180"/>
      <c r="G20" s="180"/>
      <c r="H20" s="181"/>
    </row>
    <row r="21" spans="1:8">
      <c r="A21" s="184" t="s">
        <v>123</v>
      </c>
      <c r="B21" s="179" t="s">
        <v>14</v>
      </c>
      <c r="C21" s="180"/>
      <c r="D21" s="180"/>
      <c r="E21" s="180"/>
      <c r="F21" s="180"/>
      <c r="G21" s="180"/>
      <c r="H21" s="181"/>
    </row>
    <row r="22" spans="1:8" ht="49.5" customHeight="1">
      <c r="A22" s="178" t="s">
        <v>124</v>
      </c>
      <c r="B22" s="179"/>
      <c r="C22" s="180"/>
      <c r="D22" s="180"/>
      <c r="E22" s="180"/>
      <c r="F22" s="180"/>
      <c r="G22" s="180"/>
      <c r="H22" s="181"/>
    </row>
    <row r="23" spans="1:8">
      <c r="A23" s="185" t="s">
        <v>125</v>
      </c>
      <c r="B23" s="179" t="s">
        <v>112</v>
      </c>
      <c r="C23" s="180"/>
      <c r="D23" s="180"/>
      <c r="E23" s="180"/>
      <c r="F23" s="180"/>
      <c r="G23" s="180"/>
      <c r="H23" s="181"/>
    </row>
    <row r="24" spans="1:8">
      <c r="A24" s="185" t="s">
        <v>126</v>
      </c>
      <c r="B24" s="179" t="s">
        <v>112</v>
      </c>
      <c r="C24" s="180"/>
      <c r="D24" s="180"/>
      <c r="E24" s="180"/>
      <c r="F24" s="180"/>
      <c r="G24" s="180"/>
      <c r="H24" s="181"/>
    </row>
    <row r="25" spans="1:8" ht="56.25">
      <c r="A25" s="184" t="s">
        <v>127</v>
      </c>
      <c r="B25" s="179" t="s">
        <v>112</v>
      </c>
      <c r="C25" s="180"/>
      <c r="D25" s="180"/>
      <c r="E25" s="180"/>
      <c r="F25" s="180"/>
      <c r="G25" s="180"/>
      <c r="H25" s="181"/>
    </row>
    <row r="26" spans="1:8">
      <c r="A26" s="185" t="s">
        <v>125</v>
      </c>
      <c r="B26" s="179" t="s">
        <v>112</v>
      </c>
      <c r="C26" s="180"/>
      <c r="D26" s="180"/>
      <c r="E26" s="180"/>
      <c r="F26" s="180"/>
      <c r="G26" s="180"/>
      <c r="H26" s="181"/>
    </row>
    <row r="27" spans="1:8">
      <c r="A27" s="185" t="s">
        <v>126</v>
      </c>
      <c r="B27" s="179" t="s">
        <v>112</v>
      </c>
      <c r="C27" s="180"/>
      <c r="D27" s="180"/>
      <c r="E27" s="180"/>
      <c r="F27" s="180"/>
      <c r="G27" s="180"/>
      <c r="H27" s="181"/>
    </row>
    <row r="28" spans="1:8" ht="57.75" customHeight="1">
      <c r="A28" s="178" t="s">
        <v>128</v>
      </c>
      <c r="B28" s="179" t="s">
        <v>112</v>
      </c>
      <c r="C28" s="180"/>
      <c r="D28" s="180"/>
      <c r="E28" s="180"/>
      <c r="F28" s="180"/>
      <c r="G28" s="180"/>
      <c r="H28" s="181"/>
    </row>
    <row r="29" spans="1:8">
      <c r="A29" s="184" t="s">
        <v>129</v>
      </c>
      <c r="B29" s="179"/>
      <c r="C29" s="180"/>
      <c r="D29" s="180"/>
      <c r="E29" s="180"/>
      <c r="F29" s="180"/>
      <c r="G29" s="180"/>
      <c r="H29" s="181"/>
    </row>
    <row r="30" spans="1:8">
      <c r="A30" s="185" t="s">
        <v>0</v>
      </c>
      <c r="B30" s="179" t="s">
        <v>112</v>
      </c>
      <c r="C30" s="180"/>
      <c r="D30" s="180"/>
      <c r="E30" s="180"/>
      <c r="F30" s="180"/>
      <c r="G30" s="180"/>
      <c r="H30" s="181"/>
    </row>
    <row r="31" spans="1:8">
      <c r="A31" s="185" t="s">
        <v>1</v>
      </c>
      <c r="B31" s="179" t="s">
        <v>112</v>
      </c>
      <c r="C31" s="180"/>
      <c r="D31" s="180"/>
      <c r="E31" s="180"/>
      <c r="F31" s="180"/>
      <c r="G31" s="180"/>
      <c r="H31" s="181"/>
    </row>
    <row r="32" spans="1:8" ht="37.5">
      <c r="A32" s="185" t="s">
        <v>130</v>
      </c>
      <c r="B32" s="179" t="s">
        <v>112</v>
      </c>
      <c r="C32" s="180"/>
      <c r="D32" s="180"/>
      <c r="E32" s="180"/>
      <c r="F32" s="180"/>
      <c r="G32" s="180"/>
      <c r="H32" s="181"/>
    </row>
    <row r="33" spans="1:8" ht="32.25" customHeight="1">
      <c r="A33" s="178" t="s">
        <v>131</v>
      </c>
      <c r="B33" s="179" t="s">
        <v>132</v>
      </c>
      <c r="C33" s="182"/>
      <c r="D33" s="182"/>
      <c r="E33" s="182"/>
      <c r="F33" s="182"/>
      <c r="G33" s="182"/>
      <c r="H33" s="183"/>
    </row>
    <row r="34" spans="1:8" ht="32.25" customHeight="1">
      <c r="A34" s="178" t="s">
        <v>137</v>
      </c>
      <c r="B34" s="179" t="s">
        <v>26</v>
      </c>
      <c r="C34" s="182"/>
      <c r="D34" s="182"/>
      <c r="E34" s="182"/>
      <c r="F34" s="182"/>
      <c r="G34" s="182"/>
      <c r="H34" s="183"/>
    </row>
    <row r="35" spans="1:8" ht="34.5" customHeight="1">
      <c r="A35" s="178" t="s">
        <v>31</v>
      </c>
      <c r="B35" s="179" t="s">
        <v>112</v>
      </c>
      <c r="C35" s="182"/>
      <c r="D35" s="182"/>
      <c r="E35" s="182"/>
      <c r="F35" s="182"/>
      <c r="G35" s="182"/>
      <c r="H35" s="183"/>
    </row>
    <row r="36" spans="1:8" ht="46.5" customHeight="1" thickBot="1">
      <c r="A36" s="186" t="s">
        <v>133</v>
      </c>
      <c r="B36" s="187" t="s">
        <v>112</v>
      </c>
      <c r="C36" s="188"/>
      <c r="D36" s="188"/>
      <c r="E36" s="188"/>
      <c r="F36" s="188"/>
      <c r="G36" s="188"/>
      <c r="H36" s="189"/>
    </row>
    <row r="37" spans="1:8" ht="13.5" customHeight="1">
      <c r="A37" s="190"/>
      <c r="B37" s="175"/>
      <c r="C37" s="191"/>
      <c r="D37" s="191"/>
      <c r="E37" s="191"/>
      <c r="F37" s="191"/>
      <c r="G37" s="191"/>
      <c r="H37" s="191"/>
    </row>
    <row r="38" spans="1:8" ht="19.5" customHeight="1" thickBot="1">
      <c r="A38" s="192"/>
      <c r="B38" s="193"/>
    </row>
    <row r="39" spans="1:8" ht="15.75" customHeight="1">
      <c r="A39" s="339" t="s">
        <v>134</v>
      </c>
      <c r="B39" s="341" t="s">
        <v>110</v>
      </c>
      <c r="C39" s="334" t="str">
        <f>C8</f>
        <v>факт 2023</v>
      </c>
      <c r="D39" s="334" t="str">
        <f>D8</f>
        <v>факт 2024</v>
      </c>
      <c r="E39" s="334" t="str">
        <f>E8</f>
        <v>оценка 2025</v>
      </c>
      <c r="F39" s="331" t="s">
        <v>111</v>
      </c>
      <c r="G39" s="332"/>
      <c r="H39" s="333"/>
    </row>
    <row r="40" spans="1:8" ht="24.75" customHeight="1" thickBot="1">
      <c r="A40" s="340"/>
      <c r="B40" s="335"/>
      <c r="C40" s="335"/>
      <c r="D40" s="335"/>
      <c r="E40" s="335"/>
      <c r="F40" s="207" t="str">
        <f>F9</f>
        <v>2026 г.</v>
      </c>
      <c r="G40" s="207">
        <v>2027</v>
      </c>
      <c r="H40" s="207" t="str">
        <f t="shared" ref="H40" si="0">H9</f>
        <v>2028 г.</v>
      </c>
    </row>
    <row r="41" spans="1:8">
      <c r="A41" s="194"/>
      <c r="B41" s="176" t="s">
        <v>135</v>
      </c>
      <c r="C41" s="195"/>
      <c r="D41" s="195"/>
      <c r="E41" s="195"/>
      <c r="F41" s="195"/>
      <c r="G41" s="195"/>
      <c r="H41" s="196"/>
    </row>
    <row r="42" spans="1:8" ht="22.5" customHeight="1" thickBot="1">
      <c r="A42" s="197"/>
      <c r="B42" s="198"/>
      <c r="C42" s="188"/>
      <c r="D42" s="188"/>
      <c r="E42" s="188"/>
      <c r="F42" s="188"/>
      <c r="G42" s="188"/>
      <c r="H42" s="199"/>
    </row>
    <row r="43" spans="1:8" s="191" customFormat="1" ht="8.25" customHeight="1">
      <c r="A43" s="200"/>
      <c r="B43" s="200"/>
    </row>
    <row r="44" spans="1:8" s="191" customFormat="1" ht="34.5" customHeight="1">
      <c r="A44" s="328" t="s">
        <v>589</v>
      </c>
      <c r="B44" s="328"/>
      <c r="C44" s="328"/>
      <c r="D44" s="328"/>
      <c r="E44" s="328"/>
      <c r="F44" s="328"/>
      <c r="G44" s="328"/>
      <c r="H44" s="329"/>
    </row>
    <row r="45" spans="1:8" s="191" customFormat="1" ht="111.75" customHeight="1" thickBot="1">
      <c r="A45" s="206" t="s">
        <v>590</v>
      </c>
      <c r="B45" s="206" t="s">
        <v>141</v>
      </c>
      <c r="C45" s="203" t="s">
        <v>594</v>
      </c>
      <c r="D45" s="206" t="s">
        <v>591</v>
      </c>
      <c r="E45" s="206" t="s">
        <v>592</v>
      </c>
      <c r="F45" s="206" t="s">
        <v>138</v>
      </c>
      <c r="G45" s="206" t="s">
        <v>593</v>
      </c>
      <c r="H45" s="213"/>
    </row>
    <row r="46" spans="1:8" s="191" customFormat="1" ht="56.25">
      <c r="A46" s="325" t="s">
        <v>140</v>
      </c>
      <c r="B46" s="208" t="s">
        <v>595</v>
      </c>
      <c r="C46" s="209"/>
      <c r="D46" s="214"/>
      <c r="E46" s="214"/>
      <c r="F46" s="214"/>
      <c r="G46" s="214"/>
      <c r="H46" s="213"/>
    </row>
    <row r="47" spans="1:8" s="191" customFormat="1">
      <c r="A47" s="326"/>
      <c r="B47" s="209">
        <v>2026</v>
      </c>
      <c r="C47" s="209"/>
      <c r="D47" s="214"/>
      <c r="E47" s="214"/>
      <c r="F47" s="214"/>
      <c r="G47" s="214"/>
      <c r="H47" s="213"/>
    </row>
    <row r="48" spans="1:8" s="191" customFormat="1">
      <c r="A48" s="326"/>
      <c r="B48" s="209">
        <v>2027</v>
      </c>
      <c r="C48" s="209"/>
      <c r="D48" s="214"/>
      <c r="E48" s="214"/>
      <c r="F48" s="214"/>
      <c r="G48" s="214"/>
      <c r="H48" s="213"/>
    </row>
    <row r="49" spans="1:8" s="191" customFormat="1" ht="19.5" thickBot="1">
      <c r="A49" s="327"/>
      <c r="B49" s="209">
        <v>2028</v>
      </c>
      <c r="C49" s="209"/>
      <c r="D49" s="214"/>
      <c r="E49" s="214"/>
      <c r="F49" s="214"/>
      <c r="G49" s="214"/>
      <c r="H49" s="213"/>
    </row>
    <row r="50" spans="1:8" s="191" customFormat="1" ht="71.25" customHeight="1">
      <c r="A50" s="325" t="s">
        <v>147</v>
      </c>
      <c r="B50" s="208" t="s">
        <v>595</v>
      </c>
      <c r="C50" s="209"/>
      <c r="D50" s="214"/>
      <c r="E50" s="214"/>
      <c r="F50" s="214"/>
      <c r="G50" s="214"/>
      <c r="H50" s="213"/>
    </row>
    <row r="51" spans="1:8" s="191" customFormat="1">
      <c r="A51" s="326"/>
      <c r="B51" s="209">
        <v>2026</v>
      </c>
      <c r="C51" s="209"/>
      <c r="D51" s="214"/>
      <c r="E51" s="214"/>
      <c r="F51" s="214"/>
      <c r="G51" s="214"/>
      <c r="H51" s="213"/>
    </row>
    <row r="52" spans="1:8" s="191" customFormat="1">
      <c r="A52" s="326"/>
      <c r="B52" s="209">
        <v>2027</v>
      </c>
      <c r="C52" s="209"/>
      <c r="D52" s="214"/>
      <c r="E52" s="214"/>
      <c r="F52" s="214"/>
      <c r="G52" s="214"/>
      <c r="H52" s="213"/>
    </row>
    <row r="53" spans="1:8" s="191" customFormat="1">
      <c r="A53" s="327"/>
      <c r="B53" s="209">
        <v>2028</v>
      </c>
      <c r="C53" s="209"/>
      <c r="D53" s="214"/>
      <c r="E53" s="214"/>
      <c r="F53" s="214"/>
      <c r="G53" s="214"/>
      <c r="H53" s="213"/>
    </row>
    <row r="54" spans="1:8" ht="27" customHeight="1">
      <c r="A54" s="193" t="s">
        <v>136</v>
      </c>
      <c r="B54" s="201"/>
      <c r="C54" s="202"/>
      <c r="D54" s="202"/>
      <c r="E54" s="202"/>
      <c r="F54" s="202"/>
      <c r="G54" s="202"/>
    </row>
    <row r="55" spans="1:8" ht="7.5" customHeight="1">
      <c r="A55" s="193"/>
      <c r="B55" s="193"/>
    </row>
    <row r="56" spans="1:8">
      <c r="A56" s="193"/>
      <c r="B56" s="193"/>
    </row>
    <row r="57" spans="1:8">
      <c r="A57" s="193"/>
      <c r="B57" s="193"/>
    </row>
    <row r="58" spans="1:8">
      <c r="A58" s="193"/>
      <c r="B58" s="193"/>
    </row>
    <row r="59" spans="1:8">
      <c r="A59" s="193"/>
      <c r="B59" s="193"/>
    </row>
    <row r="60" spans="1:8">
      <c r="A60" s="193"/>
      <c r="B60" s="193"/>
    </row>
    <row r="61" spans="1:8">
      <c r="A61" s="193"/>
      <c r="B61" s="193"/>
    </row>
    <row r="62" spans="1:8">
      <c r="A62" s="193"/>
      <c r="B62" s="193"/>
    </row>
    <row r="63" spans="1:8">
      <c r="A63" s="193"/>
      <c r="B63" s="193"/>
    </row>
    <row r="64" spans="1:8">
      <c r="A64" s="193"/>
      <c r="B64" s="193"/>
    </row>
    <row r="65" spans="1:2">
      <c r="A65" s="193"/>
      <c r="B65" s="193"/>
    </row>
    <row r="66" spans="1:2">
      <c r="A66" s="193"/>
      <c r="B66" s="193"/>
    </row>
    <row r="67" spans="1:2">
      <c r="A67" s="193"/>
      <c r="B67" s="193"/>
    </row>
    <row r="68" spans="1:2">
      <c r="A68" s="193"/>
      <c r="B68" s="193"/>
    </row>
    <row r="69" spans="1:2">
      <c r="A69" s="193"/>
      <c r="B69" s="193"/>
    </row>
    <row r="70" spans="1:2">
      <c r="A70" s="193"/>
      <c r="B70" s="193"/>
    </row>
    <row r="71" spans="1:2">
      <c r="A71" s="193"/>
      <c r="B71" s="193"/>
    </row>
    <row r="72" spans="1:2">
      <c r="A72" s="193"/>
      <c r="B72" s="193"/>
    </row>
    <row r="73" spans="1:2">
      <c r="A73" s="193"/>
      <c r="B73" s="193"/>
    </row>
    <row r="74" spans="1:2">
      <c r="A74" s="193"/>
      <c r="B74" s="193"/>
    </row>
    <row r="75" spans="1:2">
      <c r="A75" s="193"/>
      <c r="B75" s="193"/>
    </row>
    <row r="76" spans="1:2">
      <c r="A76" s="193"/>
      <c r="B76" s="193"/>
    </row>
    <row r="77" spans="1:2">
      <c r="A77" s="193"/>
      <c r="B77" s="193"/>
    </row>
    <row r="78" spans="1:2">
      <c r="A78" s="193"/>
      <c r="B78" s="193"/>
    </row>
    <row r="79" spans="1:2">
      <c r="A79" s="193"/>
      <c r="B79" s="193"/>
    </row>
    <row r="80" spans="1:2">
      <c r="A80" s="193"/>
      <c r="B80" s="193"/>
    </row>
    <row r="81" spans="1:2">
      <c r="A81" s="193"/>
      <c r="B81" s="193"/>
    </row>
    <row r="82" spans="1:2">
      <c r="A82" s="193"/>
      <c r="B82" s="193"/>
    </row>
    <row r="83" spans="1:2">
      <c r="A83" s="193"/>
      <c r="B83" s="193"/>
    </row>
    <row r="84" spans="1:2">
      <c r="A84" s="193"/>
      <c r="B84" s="193"/>
    </row>
    <row r="85" spans="1:2">
      <c r="A85" s="193"/>
      <c r="B85" s="193"/>
    </row>
    <row r="86" spans="1:2">
      <c r="A86" s="193"/>
      <c r="B86" s="193"/>
    </row>
    <row r="87" spans="1:2">
      <c r="A87" s="193"/>
      <c r="B87" s="193"/>
    </row>
    <row r="88" spans="1:2">
      <c r="A88" s="193"/>
      <c r="B88" s="193"/>
    </row>
    <row r="89" spans="1:2">
      <c r="A89" s="193"/>
      <c r="B89" s="193"/>
    </row>
    <row r="90" spans="1:2">
      <c r="A90" s="193"/>
      <c r="B90" s="193"/>
    </row>
    <row r="91" spans="1:2">
      <c r="A91" s="193"/>
      <c r="B91" s="193"/>
    </row>
    <row r="92" spans="1:2">
      <c r="A92" s="193"/>
      <c r="B92" s="193"/>
    </row>
    <row r="93" spans="1:2">
      <c r="A93" s="193"/>
      <c r="B93" s="193"/>
    </row>
    <row r="94" spans="1:2">
      <c r="A94" s="193"/>
      <c r="B94" s="193"/>
    </row>
    <row r="95" spans="1:2">
      <c r="A95" s="193"/>
      <c r="B95" s="193"/>
    </row>
    <row r="96" spans="1:2">
      <c r="A96" s="193"/>
      <c r="B96" s="193"/>
    </row>
    <row r="97" spans="1:2">
      <c r="A97" s="193"/>
      <c r="B97" s="193"/>
    </row>
    <row r="98" spans="1:2">
      <c r="A98" s="193"/>
      <c r="B98" s="193"/>
    </row>
    <row r="99" spans="1:2">
      <c r="A99" s="193"/>
      <c r="B99" s="193"/>
    </row>
    <row r="100" spans="1:2">
      <c r="A100" s="193"/>
      <c r="B100" s="193"/>
    </row>
    <row r="101" spans="1:2">
      <c r="A101" s="193"/>
      <c r="B101" s="193"/>
    </row>
    <row r="102" spans="1:2">
      <c r="A102" s="193"/>
      <c r="B102" s="193"/>
    </row>
    <row r="103" spans="1:2">
      <c r="A103" s="193"/>
      <c r="B103" s="193"/>
    </row>
    <row r="104" spans="1:2">
      <c r="A104" s="193"/>
      <c r="B104" s="193"/>
    </row>
    <row r="105" spans="1:2">
      <c r="A105" s="193"/>
      <c r="B105" s="193"/>
    </row>
    <row r="106" spans="1:2">
      <c r="A106" s="193"/>
      <c r="B106" s="193"/>
    </row>
    <row r="107" spans="1:2">
      <c r="A107" s="193"/>
      <c r="B107" s="193"/>
    </row>
    <row r="108" spans="1:2">
      <c r="A108" s="193"/>
      <c r="B108" s="193"/>
    </row>
    <row r="109" spans="1:2">
      <c r="A109" s="193"/>
      <c r="B109" s="193"/>
    </row>
    <row r="110" spans="1:2">
      <c r="A110" s="193"/>
      <c r="B110" s="193"/>
    </row>
    <row r="111" spans="1:2">
      <c r="A111" s="193"/>
      <c r="B111" s="193"/>
    </row>
    <row r="112" spans="1:2">
      <c r="A112" s="193"/>
      <c r="B112" s="193"/>
    </row>
    <row r="113" spans="1:2">
      <c r="A113" s="193"/>
      <c r="B113" s="193"/>
    </row>
    <row r="114" spans="1:2">
      <c r="A114" s="193"/>
      <c r="B114" s="193"/>
    </row>
    <row r="115" spans="1:2">
      <c r="A115" s="193"/>
      <c r="B115" s="193"/>
    </row>
    <row r="116" spans="1:2">
      <c r="A116" s="193"/>
      <c r="B116" s="193"/>
    </row>
    <row r="117" spans="1:2">
      <c r="A117" s="193"/>
      <c r="B117" s="193"/>
    </row>
    <row r="118" spans="1:2">
      <c r="A118" s="193"/>
      <c r="B118" s="193"/>
    </row>
    <row r="119" spans="1:2">
      <c r="A119" s="193"/>
      <c r="B119" s="193"/>
    </row>
    <row r="120" spans="1:2">
      <c r="A120" s="193"/>
      <c r="B120" s="193"/>
    </row>
    <row r="121" spans="1:2">
      <c r="A121" s="193"/>
      <c r="B121" s="193"/>
    </row>
    <row r="122" spans="1:2">
      <c r="A122" s="193"/>
      <c r="B122" s="193"/>
    </row>
    <row r="123" spans="1:2">
      <c r="A123" s="193"/>
      <c r="B123" s="193"/>
    </row>
    <row r="124" spans="1:2">
      <c r="A124" s="193"/>
      <c r="B124" s="193"/>
    </row>
    <row r="125" spans="1:2">
      <c r="A125" s="193"/>
      <c r="B125" s="193"/>
    </row>
    <row r="126" spans="1:2">
      <c r="A126" s="193"/>
      <c r="B126" s="193"/>
    </row>
    <row r="127" spans="1:2">
      <c r="A127" s="193"/>
      <c r="B127" s="193"/>
    </row>
    <row r="128" spans="1:2">
      <c r="A128" s="193"/>
      <c r="B128" s="193"/>
    </row>
    <row r="129" spans="1:2">
      <c r="A129" s="193"/>
      <c r="B129" s="193"/>
    </row>
    <row r="130" spans="1:2">
      <c r="A130" s="193"/>
      <c r="B130" s="193"/>
    </row>
    <row r="131" spans="1:2">
      <c r="A131" s="193"/>
      <c r="B131" s="193"/>
    </row>
    <row r="132" spans="1:2">
      <c r="A132" s="193"/>
      <c r="B132" s="193"/>
    </row>
    <row r="133" spans="1:2">
      <c r="A133" s="193"/>
      <c r="B133" s="193"/>
    </row>
    <row r="134" spans="1:2">
      <c r="A134" s="193"/>
      <c r="B134" s="193"/>
    </row>
    <row r="135" spans="1:2">
      <c r="A135" s="193"/>
      <c r="B135" s="193"/>
    </row>
    <row r="136" spans="1:2">
      <c r="A136" s="193"/>
      <c r="B136" s="193"/>
    </row>
    <row r="137" spans="1:2">
      <c r="A137" s="193"/>
      <c r="B137" s="193"/>
    </row>
    <row r="138" spans="1:2">
      <c r="A138" s="193"/>
      <c r="B138" s="193"/>
    </row>
    <row r="139" spans="1:2">
      <c r="A139" s="193"/>
      <c r="B139" s="193"/>
    </row>
    <row r="140" spans="1:2">
      <c r="A140" s="193"/>
      <c r="B140" s="193"/>
    </row>
    <row r="141" spans="1:2">
      <c r="A141" s="193"/>
      <c r="B141" s="193"/>
    </row>
    <row r="142" spans="1:2">
      <c r="A142" s="193"/>
      <c r="B142" s="193"/>
    </row>
    <row r="143" spans="1:2">
      <c r="A143" s="193"/>
      <c r="B143" s="193"/>
    </row>
    <row r="144" spans="1:2">
      <c r="A144" s="193"/>
      <c r="B144" s="193"/>
    </row>
    <row r="145" spans="1:2">
      <c r="A145" s="193"/>
      <c r="B145" s="193"/>
    </row>
    <row r="146" spans="1:2">
      <c r="A146" s="193"/>
      <c r="B146" s="193"/>
    </row>
    <row r="147" spans="1:2">
      <c r="A147" s="193"/>
      <c r="B147" s="193"/>
    </row>
    <row r="148" spans="1:2">
      <c r="A148" s="193"/>
      <c r="B148" s="193"/>
    </row>
    <row r="149" spans="1:2">
      <c r="A149" s="193"/>
      <c r="B149" s="193"/>
    </row>
    <row r="150" spans="1:2">
      <c r="A150" s="193"/>
      <c r="B150" s="193"/>
    </row>
    <row r="151" spans="1:2">
      <c r="A151" s="193"/>
      <c r="B151" s="193"/>
    </row>
    <row r="152" spans="1:2">
      <c r="A152" s="193"/>
      <c r="B152" s="193"/>
    </row>
    <row r="153" spans="1:2">
      <c r="A153" s="193"/>
      <c r="B153" s="193"/>
    </row>
    <row r="154" spans="1:2">
      <c r="A154" s="193"/>
      <c r="B154" s="193"/>
    </row>
    <row r="155" spans="1:2">
      <c r="A155" s="193"/>
      <c r="B155" s="193"/>
    </row>
    <row r="156" spans="1:2">
      <c r="A156" s="193"/>
      <c r="B156" s="193"/>
    </row>
    <row r="157" spans="1:2">
      <c r="A157" s="193"/>
      <c r="B157" s="193"/>
    </row>
    <row r="158" spans="1:2">
      <c r="A158" s="193"/>
      <c r="B158" s="193"/>
    </row>
    <row r="159" spans="1:2">
      <c r="A159" s="193"/>
      <c r="B159" s="193"/>
    </row>
    <row r="160" spans="1:2">
      <c r="A160" s="193"/>
      <c r="B160" s="193"/>
    </row>
    <row r="161" spans="1:2">
      <c r="A161" s="193"/>
      <c r="B161" s="193"/>
    </row>
    <row r="162" spans="1:2">
      <c r="A162" s="193"/>
      <c r="B162" s="193"/>
    </row>
    <row r="163" spans="1:2">
      <c r="A163" s="193"/>
      <c r="B163" s="193"/>
    </row>
    <row r="164" spans="1:2">
      <c r="A164" s="193"/>
      <c r="B164" s="193"/>
    </row>
    <row r="165" spans="1:2">
      <c r="A165" s="193"/>
      <c r="B165" s="193"/>
    </row>
    <row r="166" spans="1:2">
      <c r="A166" s="193"/>
      <c r="B166" s="193"/>
    </row>
    <row r="167" spans="1:2">
      <c r="A167" s="193"/>
      <c r="B167" s="193"/>
    </row>
    <row r="168" spans="1:2">
      <c r="A168" s="193"/>
      <c r="B168" s="193"/>
    </row>
    <row r="169" spans="1:2">
      <c r="A169" s="193"/>
      <c r="B169" s="193"/>
    </row>
    <row r="170" spans="1:2">
      <c r="A170" s="193"/>
      <c r="B170" s="193"/>
    </row>
    <row r="171" spans="1:2">
      <c r="A171" s="193"/>
      <c r="B171" s="193"/>
    </row>
    <row r="172" spans="1:2">
      <c r="A172" s="193"/>
      <c r="B172" s="193"/>
    </row>
    <row r="173" spans="1:2">
      <c r="A173" s="193"/>
      <c r="B173" s="193"/>
    </row>
    <row r="174" spans="1:2">
      <c r="A174" s="193"/>
      <c r="B174" s="193"/>
    </row>
    <row r="175" spans="1:2">
      <c r="A175" s="193"/>
      <c r="B175" s="193"/>
    </row>
    <row r="176" spans="1:2">
      <c r="A176" s="193"/>
      <c r="B176" s="193"/>
    </row>
    <row r="177" spans="1:2">
      <c r="A177" s="193"/>
      <c r="B177" s="193"/>
    </row>
    <row r="178" spans="1:2">
      <c r="A178" s="193"/>
      <c r="B178" s="193"/>
    </row>
    <row r="179" spans="1:2">
      <c r="A179" s="193"/>
      <c r="B179" s="193"/>
    </row>
    <row r="180" spans="1:2">
      <c r="A180" s="193"/>
      <c r="B180" s="193"/>
    </row>
    <row r="181" spans="1:2">
      <c r="A181" s="193"/>
      <c r="B181" s="193"/>
    </row>
    <row r="182" spans="1:2">
      <c r="A182" s="193"/>
      <c r="B182" s="193"/>
    </row>
    <row r="183" spans="1:2">
      <c r="A183" s="193"/>
      <c r="B183" s="193"/>
    </row>
    <row r="184" spans="1:2">
      <c r="A184" s="193"/>
      <c r="B184" s="193"/>
    </row>
    <row r="185" spans="1:2">
      <c r="A185" s="193"/>
      <c r="B185" s="193"/>
    </row>
    <row r="186" spans="1:2">
      <c r="A186" s="193"/>
      <c r="B186" s="193"/>
    </row>
    <row r="187" spans="1:2">
      <c r="A187" s="193"/>
      <c r="B187" s="193"/>
    </row>
    <row r="188" spans="1:2">
      <c r="A188" s="193"/>
      <c r="B188" s="193"/>
    </row>
    <row r="189" spans="1:2">
      <c r="A189" s="193"/>
      <c r="B189" s="193"/>
    </row>
    <row r="190" spans="1:2">
      <c r="A190" s="193"/>
      <c r="B190" s="193"/>
    </row>
    <row r="191" spans="1:2">
      <c r="A191" s="193"/>
      <c r="B191" s="193"/>
    </row>
    <row r="192" spans="1:2">
      <c r="A192" s="193"/>
      <c r="B192" s="193"/>
    </row>
    <row r="193" spans="1:2">
      <c r="A193" s="193"/>
      <c r="B193" s="193"/>
    </row>
    <row r="194" spans="1:2">
      <c r="A194" s="193"/>
      <c r="B194" s="193"/>
    </row>
    <row r="195" spans="1:2">
      <c r="A195" s="193"/>
      <c r="B195" s="193"/>
    </row>
    <row r="196" spans="1:2">
      <c r="A196" s="193"/>
      <c r="B196" s="193"/>
    </row>
    <row r="197" spans="1:2">
      <c r="A197" s="193"/>
      <c r="B197" s="193"/>
    </row>
    <row r="198" spans="1:2">
      <c r="A198" s="193"/>
      <c r="B198" s="193"/>
    </row>
    <row r="199" spans="1:2">
      <c r="A199" s="193"/>
      <c r="B199" s="193"/>
    </row>
    <row r="200" spans="1:2">
      <c r="A200" s="193"/>
      <c r="B200" s="193"/>
    </row>
    <row r="201" spans="1:2">
      <c r="A201" s="193"/>
      <c r="B201" s="193"/>
    </row>
    <row r="202" spans="1:2">
      <c r="A202" s="193"/>
      <c r="B202" s="193"/>
    </row>
    <row r="203" spans="1:2">
      <c r="A203" s="193"/>
      <c r="B203" s="193"/>
    </row>
    <row r="204" spans="1:2">
      <c r="A204" s="193"/>
      <c r="B204" s="193"/>
    </row>
    <row r="205" spans="1:2">
      <c r="A205" s="193"/>
      <c r="B205" s="193"/>
    </row>
    <row r="206" spans="1:2">
      <c r="A206" s="193"/>
      <c r="B206" s="193"/>
    </row>
    <row r="207" spans="1:2">
      <c r="A207" s="193"/>
      <c r="B207" s="193"/>
    </row>
    <row r="208" spans="1:2">
      <c r="A208" s="193"/>
      <c r="B208" s="193"/>
    </row>
    <row r="209" spans="1:2">
      <c r="A209" s="193"/>
      <c r="B209" s="193"/>
    </row>
    <row r="210" spans="1:2">
      <c r="A210" s="193"/>
      <c r="B210" s="193"/>
    </row>
    <row r="211" spans="1:2">
      <c r="A211" s="193"/>
      <c r="B211" s="193"/>
    </row>
    <row r="212" spans="1:2">
      <c r="A212" s="193"/>
      <c r="B212" s="193"/>
    </row>
    <row r="213" spans="1:2">
      <c r="A213" s="193"/>
      <c r="B213" s="193"/>
    </row>
    <row r="214" spans="1:2">
      <c r="A214" s="193"/>
      <c r="B214" s="193"/>
    </row>
    <row r="215" spans="1:2">
      <c r="A215" s="193"/>
      <c r="B215" s="193"/>
    </row>
    <row r="216" spans="1:2">
      <c r="A216" s="193"/>
      <c r="B216" s="193"/>
    </row>
    <row r="217" spans="1:2">
      <c r="A217" s="193"/>
      <c r="B217" s="193"/>
    </row>
    <row r="218" spans="1:2">
      <c r="A218" s="193"/>
      <c r="B218" s="193"/>
    </row>
    <row r="219" spans="1:2">
      <c r="A219" s="193"/>
      <c r="B219" s="193"/>
    </row>
    <row r="220" spans="1:2">
      <c r="A220" s="193"/>
      <c r="B220" s="193"/>
    </row>
    <row r="221" spans="1:2">
      <c r="A221" s="193"/>
      <c r="B221" s="193"/>
    </row>
    <row r="222" spans="1:2">
      <c r="A222" s="193"/>
      <c r="B222" s="193"/>
    </row>
    <row r="223" spans="1:2">
      <c r="A223" s="193"/>
      <c r="B223" s="193"/>
    </row>
    <row r="224" spans="1:2">
      <c r="A224" s="193"/>
      <c r="B224" s="193"/>
    </row>
    <row r="225" spans="1:2">
      <c r="A225" s="193"/>
      <c r="B225" s="193"/>
    </row>
    <row r="226" spans="1:2">
      <c r="A226" s="193"/>
      <c r="B226" s="193"/>
    </row>
    <row r="227" spans="1:2">
      <c r="A227" s="193"/>
      <c r="B227" s="193"/>
    </row>
    <row r="228" spans="1:2">
      <c r="A228" s="193"/>
      <c r="B228" s="193"/>
    </row>
    <row r="229" spans="1:2">
      <c r="A229" s="193"/>
      <c r="B229" s="193"/>
    </row>
    <row r="230" spans="1:2">
      <c r="A230" s="193"/>
      <c r="B230" s="193"/>
    </row>
    <row r="231" spans="1:2">
      <c r="A231" s="193"/>
      <c r="B231" s="193"/>
    </row>
    <row r="232" spans="1:2">
      <c r="A232" s="193"/>
      <c r="B232" s="193"/>
    </row>
    <row r="233" spans="1:2">
      <c r="A233" s="193"/>
      <c r="B233" s="193"/>
    </row>
    <row r="234" spans="1:2">
      <c r="A234" s="193"/>
      <c r="B234" s="193"/>
    </row>
    <row r="235" spans="1:2">
      <c r="A235" s="193"/>
      <c r="B235" s="193"/>
    </row>
    <row r="236" spans="1:2">
      <c r="A236" s="193"/>
      <c r="B236" s="193"/>
    </row>
    <row r="237" spans="1:2">
      <c r="A237" s="193"/>
      <c r="B237" s="193"/>
    </row>
    <row r="238" spans="1:2">
      <c r="A238" s="193"/>
      <c r="B238" s="193"/>
    </row>
    <row r="239" spans="1:2">
      <c r="A239" s="193"/>
      <c r="B239" s="193"/>
    </row>
    <row r="240" spans="1:2">
      <c r="A240" s="193"/>
      <c r="B240" s="193"/>
    </row>
    <row r="241" spans="1:2">
      <c r="A241" s="193"/>
      <c r="B241" s="193"/>
    </row>
    <row r="242" spans="1:2">
      <c r="A242" s="193"/>
      <c r="B242" s="193"/>
    </row>
    <row r="243" spans="1:2">
      <c r="A243" s="193"/>
      <c r="B243" s="193"/>
    </row>
    <row r="244" spans="1:2">
      <c r="A244" s="193"/>
      <c r="B244" s="193"/>
    </row>
    <row r="245" spans="1:2">
      <c r="A245" s="193"/>
      <c r="B245" s="193"/>
    </row>
    <row r="246" spans="1:2">
      <c r="A246" s="193"/>
      <c r="B246" s="193"/>
    </row>
    <row r="247" spans="1:2">
      <c r="A247" s="193"/>
      <c r="B247" s="193"/>
    </row>
    <row r="248" spans="1:2">
      <c r="A248" s="193"/>
      <c r="B248" s="193"/>
    </row>
    <row r="249" spans="1:2">
      <c r="A249" s="193"/>
      <c r="B249" s="193"/>
    </row>
    <row r="250" spans="1:2">
      <c r="A250" s="193"/>
      <c r="B250" s="193"/>
    </row>
    <row r="251" spans="1:2">
      <c r="A251" s="193"/>
      <c r="B251" s="193"/>
    </row>
    <row r="252" spans="1:2">
      <c r="A252" s="193"/>
      <c r="B252" s="193"/>
    </row>
    <row r="253" spans="1:2">
      <c r="A253" s="193"/>
      <c r="B253" s="193"/>
    </row>
    <row r="254" spans="1:2">
      <c r="A254" s="193"/>
      <c r="B254" s="193"/>
    </row>
    <row r="255" spans="1:2">
      <c r="A255" s="193"/>
      <c r="B255" s="193"/>
    </row>
  </sheetData>
  <mergeCells count="21">
    <mergeCell ref="B8:B9"/>
    <mergeCell ref="F8:H8"/>
    <mergeCell ref="D8:D9"/>
    <mergeCell ref="C8:C9"/>
    <mergeCell ref="E8:E9"/>
    <mergeCell ref="A50:A53"/>
    <mergeCell ref="A46:A49"/>
    <mergeCell ref="A44:H44"/>
    <mergeCell ref="F1:H1"/>
    <mergeCell ref="F39:H39"/>
    <mergeCell ref="E39:E40"/>
    <mergeCell ref="A7:G7"/>
    <mergeCell ref="A2:H2"/>
    <mergeCell ref="A3:H3"/>
    <mergeCell ref="A6:H6"/>
    <mergeCell ref="A5:H5"/>
    <mergeCell ref="A39:A40"/>
    <mergeCell ref="B39:B40"/>
    <mergeCell ref="C39:C40"/>
    <mergeCell ref="D39:D40"/>
    <mergeCell ref="A8:A9"/>
  </mergeCells>
  <phoneticPr fontId="5" type="noConversion"/>
  <printOptions horizontalCentered="1"/>
  <pageMargins left="0.15748031496062992" right="0.15748031496062992" top="3.937007874015748E-2" bottom="0.15748031496062992" header="0.15748031496062992" footer="0.15748031496062992"/>
  <pageSetup paperSize="9" scale="62" orientation="portrait" r:id="rId1"/>
  <headerFooter alignWithMargins="0"/>
  <rowBreaks count="2" manualBreakCount="2">
    <brk id="42" max="7" man="1"/>
    <brk id="66" max="5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/>
  <dimension ref="A1:BA26"/>
  <sheetViews>
    <sheetView view="pageBreakPreview" zoomScale="75" zoomScaleNormal="75" workbookViewId="0">
      <selection activeCell="G22" sqref="G22"/>
    </sheetView>
  </sheetViews>
  <sheetFormatPr defaultRowHeight="12.75"/>
  <cols>
    <col min="1" max="1" width="27.85546875" customWidth="1"/>
    <col min="2" max="2" width="11.85546875" customWidth="1"/>
    <col min="3" max="3" width="10.42578125" bestFit="1" customWidth="1"/>
    <col min="4" max="4" width="10.42578125" customWidth="1"/>
    <col min="5" max="6" width="10.42578125" bestFit="1" customWidth="1"/>
    <col min="7" max="7" width="11.7109375" bestFit="1" customWidth="1"/>
    <col min="8" max="9" width="11.28515625" customWidth="1"/>
    <col min="10" max="10" width="10.5703125" customWidth="1"/>
    <col min="11" max="11" width="10.140625" customWidth="1"/>
    <col min="12" max="12" width="11.42578125" customWidth="1"/>
    <col min="13" max="13" width="10.85546875" customWidth="1"/>
    <col min="18" max="18" width="9.28515625" bestFit="1" customWidth="1"/>
    <col min="19" max="19" width="11" customWidth="1"/>
    <col min="20" max="25" width="10.42578125" bestFit="1" customWidth="1"/>
    <col min="26" max="26" width="11.140625" bestFit="1" customWidth="1"/>
    <col min="27" max="27" width="10.42578125" bestFit="1" customWidth="1"/>
    <col min="28" max="28" width="10.28515625" customWidth="1"/>
    <col min="29" max="31" width="10.42578125" bestFit="1" customWidth="1"/>
    <col min="32" max="33" width="11.140625" customWidth="1"/>
    <col min="34" max="34" width="35.140625" customWidth="1"/>
    <col min="35" max="35" width="22.42578125" customWidth="1"/>
    <col min="36" max="36" width="19.140625" customWidth="1"/>
    <col min="37" max="37" width="12.140625" customWidth="1"/>
    <col min="38" max="38" width="12.42578125" customWidth="1"/>
    <col min="39" max="39" width="12" customWidth="1"/>
    <col min="40" max="40" width="11.5703125" customWidth="1"/>
    <col min="41" max="41" width="12.140625" customWidth="1"/>
    <col min="42" max="42" width="12.85546875" customWidth="1"/>
    <col min="43" max="43" width="10" customWidth="1"/>
    <col min="44" max="44" width="9.85546875" customWidth="1"/>
    <col min="45" max="46" width="10.42578125" customWidth="1"/>
    <col min="47" max="47" width="10" customWidth="1"/>
    <col min="48" max="48" width="18.7109375" customWidth="1"/>
    <col min="49" max="49" width="16.140625" customWidth="1"/>
    <col min="50" max="50" width="16.42578125" customWidth="1"/>
    <col min="51" max="51" width="19.28515625" customWidth="1"/>
    <col min="52" max="52" width="16.7109375" customWidth="1"/>
    <col min="53" max="53" width="15.85546875" customWidth="1"/>
  </cols>
  <sheetData>
    <row r="1" spans="1:53" ht="29.45" customHeight="1">
      <c r="A1" s="2"/>
      <c r="B1" s="2"/>
      <c r="C1" s="2"/>
      <c r="D1" s="2"/>
      <c r="E1" s="352"/>
      <c r="F1" s="352"/>
      <c r="G1" s="352"/>
      <c r="AB1" s="2" t="s">
        <v>600</v>
      </c>
    </row>
    <row r="2" spans="1:53" ht="42.75" customHeight="1">
      <c r="A2" s="297" t="s">
        <v>602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  <c r="AD2" s="297"/>
      <c r="AE2" s="297"/>
      <c r="AF2" s="297"/>
      <c r="AG2" s="297"/>
      <c r="AH2" s="297"/>
      <c r="AI2" s="297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0"/>
      <c r="AW2" s="20"/>
      <c r="AX2" s="20"/>
      <c r="AY2" s="20"/>
      <c r="AZ2" s="20"/>
      <c r="BA2" s="20"/>
    </row>
    <row r="3" spans="1:53" ht="18.75">
      <c r="A3" s="2"/>
      <c r="B3" s="2"/>
      <c r="C3" s="2"/>
      <c r="D3" s="2"/>
      <c r="E3" s="2"/>
      <c r="F3" s="2"/>
      <c r="G3" s="2"/>
      <c r="AV3" s="19"/>
      <c r="AW3" s="19"/>
      <c r="AX3" s="19"/>
      <c r="AY3" s="19"/>
      <c r="AZ3" s="19"/>
      <c r="BA3" s="19"/>
    </row>
    <row r="4" spans="1:53" ht="58.15" customHeight="1">
      <c r="A4" s="324" t="s">
        <v>149</v>
      </c>
      <c r="B4" s="344" t="s">
        <v>152</v>
      </c>
      <c r="C4" s="345"/>
      <c r="D4" s="345"/>
      <c r="E4" s="345"/>
      <c r="F4" s="345"/>
      <c r="G4" s="346"/>
      <c r="H4" s="344" t="s">
        <v>150</v>
      </c>
      <c r="I4" s="345"/>
      <c r="J4" s="345"/>
      <c r="K4" s="345"/>
      <c r="L4" s="345"/>
      <c r="M4" s="346"/>
      <c r="N4" s="344" t="s">
        <v>151</v>
      </c>
      <c r="O4" s="345"/>
      <c r="P4" s="345"/>
      <c r="Q4" s="345"/>
      <c r="R4" s="345"/>
      <c r="S4" s="346"/>
      <c r="T4" s="344" t="s">
        <v>569</v>
      </c>
      <c r="U4" s="345"/>
      <c r="V4" s="345"/>
      <c r="W4" s="345"/>
      <c r="X4" s="345"/>
      <c r="Y4" s="346"/>
      <c r="Z4" s="344" t="s">
        <v>570</v>
      </c>
      <c r="AA4" s="345"/>
      <c r="AB4" s="345"/>
      <c r="AC4" s="345"/>
      <c r="AD4" s="345"/>
      <c r="AE4" s="346"/>
      <c r="AF4" s="344" t="s">
        <v>158</v>
      </c>
      <c r="AG4" s="346"/>
      <c r="AH4" s="344" t="s">
        <v>596</v>
      </c>
      <c r="AI4" s="346"/>
      <c r="AJ4" s="302" t="s">
        <v>597</v>
      </c>
      <c r="AK4" s="307" t="s">
        <v>163</v>
      </c>
      <c r="AL4" s="308"/>
      <c r="AM4" s="308"/>
      <c r="AN4" s="308"/>
      <c r="AO4" s="308"/>
      <c r="AP4" s="308"/>
      <c r="AQ4" s="309"/>
      <c r="AR4" s="324" t="s">
        <v>159</v>
      </c>
      <c r="AS4" s="324"/>
      <c r="AT4" s="324"/>
      <c r="AU4" s="324"/>
      <c r="AV4" s="324" t="s">
        <v>164</v>
      </c>
      <c r="AW4" s="307" t="s">
        <v>163</v>
      </c>
      <c r="AX4" s="308"/>
      <c r="AY4" s="308"/>
      <c r="AZ4" s="308"/>
      <c r="BA4" s="309"/>
    </row>
    <row r="5" spans="1:53" ht="102" customHeight="1">
      <c r="A5" s="324"/>
      <c r="B5" s="347"/>
      <c r="C5" s="348"/>
      <c r="D5" s="348"/>
      <c r="E5" s="348"/>
      <c r="F5" s="348"/>
      <c r="G5" s="349"/>
      <c r="H5" s="347"/>
      <c r="I5" s="348"/>
      <c r="J5" s="348"/>
      <c r="K5" s="348"/>
      <c r="L5" s="348"/>
      <c r="M5" s="349"/>
      <c r="N5" s="347"/>
      <c r="O5" s="348"/>
      <c r="P5" s="348"/>
      <c r="Q5" s="348"/>
      <c r="R5" s="348"/>
      <c r="S5" s="349"/>
      <c r="T5" s="347"/>
      <c r="U5" s="348"/>
      <c r="V5" s="348"/>
      <c r="W5" s="348"/>
      <c r="X5" s="348"/>
      <c r="Y5" s="349"/>
      <c r="Z5" s="347"/>
      <c r="AA5" s="348"/>
      <c r="AB5" s="348"/>
      <c r="AC5" s="348"/>
      <c r="AD5" s="348"/>
      <c r="AE5" s="349"/>
      <c r="AF5" s="347"/>
      <c r="AG5" s="349"/>
      <c r="AH5" s="347"/>
      <c r="AI5" s="349"/>
      <c r="AJ5" s="350"/>
      <c r="AK5" s="324" t="s">
        <v>174</v>
      </c>
      <c r="AL5" s="324" t="s">
        <v>173</v>
      </c>
      <c r="AM5" s="324" t="s">
        <v>175</v>
      </c>
      <c r="AN5" s="324" t="s">
        <v>176</v>
      </c>
      <c r="AO5" s="324" t="s">
        <v>22</v>
      </c>
      <c r="AP5" s="324" t="s">
        <v>59</v>
      </c>
      <c r="AQ5" s="324" t="s">
        <v>63</v>
      </c>
      <c r="AR5" s="307" t="s">
        <v>155</v>
      </c>
      <c r="AS5" s="309"/>
      <c r="AT5" s="307" t="s">
        <v>156</v>
      </c>
      <c r="AU5" s="309"/>
      <c r="AV5" s="324"/>
      <c r="AW5" s="324" t="s">
        <v>166</v>
      </c>
      <c r="AX5" s="324" t="s">
        <v>167</v>
      </c>
      <c r="AY5" s="324" t="s">
        <v>168</v>
      </c>
      <c r="AZ5" s="324" t="s">
        <v>169</v>
      </c>
      <c r="BA5" s="324" t="s">
        <v>170</v>
      </c>
    </row>
    <row r="6" spans="1:53" ht="39.75" customHeight="1">
      <c r="A6" s="324"/>
      <c r="B6" s="324" t="s">
        <v>585</v>
      </c>
      <c r="C6" s="324" t="s">
        <v>586</v>
      </c>
      <c r="D6" s="324" t="s">
        <v>587</v>
      </c>
      <c r="E6" s="324" t="s">
        <v>84</v>
      </c>
      <c r="F6" s="324"/>
      <c r="G6" s="324"/>
      <c r="H6" s="324" t="str">
        <f>B6</f>
        <v>Факт 2023 г.</v>
      </c>
      <c r="I6" s="324" t="str">
        <f>C6</f>
        <v>Факт 2024 г.</v>
      </c>
      <c r="J6" s="324" t="str">
        <f>D6</f>
        <v>Оценка 2025 г.</v>
      </c>
      <c r="K6" s="324" t="s">
        <v>84</v>
      </c>
      <c r="L6" s="324"/>
      <c r="M6" s="324"/>
      <c r="N6" s="324" t="str">
        <f>B6</f>
        <v>Факт 2023 г.</v>
      </c>
      <c r="O6" s="324" t="str">
        <f t="shared" ref="O6:P6" si="0">C6</f>
        <v>Факт 2024 г.</v>
      </c>
      <c r="P6" s="324" t="str">
        <f t="shared" si="0"/>
        <v>Оценка 2025 г.</v>
      </c>
      <c r="Q6" s="324" t="s">
        <v>84</v>
      </c>
      <c r="R6" s="324"/>
      <c r="S6" s="324"/>
      <c r="T6" s="324" t="str">
        <f>B6</f>
        <v>Факт 2023 г.</v>
      </c>
      <c r="U6" s="324" t="str">
        <f t="shared" ref="U6:V6" si="1">C6</f>
        <v>Факт 2024 г.</v>
      </c>
      <c r="V6" s="324" t="str">
        <f t="shared" si="1"/>
        <v>Оценка 2025 г.</v>
      </c>
      <c r="W6" s="324" t="s">
        <v>84</v>
      </c>
      <c r="X6" s="324"/>
      <c r="Y6" s="324"/>
      <c r="Z6" s="324" t="str">
        <f>B6</f>
        <v>Факт 2023 г.</v>
      </c>
      <c r="AA6" s="324" t="str">
        <f>C6</f>
        <v>Факт 2024 г.</v>
      </c>
      <c r="AB6" s="324" t="str">
        <f>D6</f>
        <v>Оценка 2025 г.</v>
      </c>
      <c r="AC6" s="324" t="s">
        <v>84</v>
      </c>
      <c r="AD6" s="324"/>
      <c r="AE6" s="324"/>
      <c r="AF6" s="302" t="str">
        <f>C6</f>
        <v>Факт 2024 г.</v>
      </c>
      <c r="AG6" s="302" t="str">
        <f>D6</f>
        <v>Оценка 2025 г.</v>
      </c>
      <c r="AH6" s="302" t="s">
        <v>171</v>
      </c>
      <c r="AI6" s="302" t="s">
        <v>172</v>
      </c>
      <c r="AJ6" s="350"/>
      <c r="AK6" s="324"/>
      <c r="AL6" s="324"/>
      <c r="AM6" s="324"/>
      <c r="AN6" s="324"/>
      <c r="AO6" s="324"/>
      <c r="AP6" s="324"/>
      <c r="AQ6" s="324"/>
      <c r="AR6" s="302" t="s">
        <v>563</v>
      </c>
      <c r="AS6" s="302" t="s">
        <v>598</v>
      </c>
      <c r="AT6" s="302" t="s">
        <v>563</v>
      </c>
      <c r="AU6" s="302" t="s">
        <v>598</v>
      </c>
      <c r="AV6" s="324"/>
      <c r="AW6" s="324"/>
      <c r="AX6" s="324"/>
      <c r="AY6" s="324"/>
      <c r="AZ6" s="324"/>
      <c r="BA6" s="324"/>
    </row>
    <row r="7" spans="1:53" ht="36" customHeight="1">
      <c r="A7" s="324"/>
      <c r="B7" s="324"/>
      <c r="C7" s="324"/>
      <c r="D7" s="324"/>
      <c r="E7" s="27" t="s">
        <v>566</v>
      </c>
      <c r="F7" s="27" t="s">
        <v>572</v>
      </c>
      <c r="G7" s="27" t="s">
        <v>579</v>
      </c>
      <c r="H7" s="324"/>
      <c r="I7" s="324"/>
      <c r="J7" s="324"/>
      <c r="K7" s="28" t="str">
        <f>E7</f>
        <v>2026 г.</v>
      </c>
      <c r="L7" s="28" t="str">
        <f>F7</f>
        <v>2027 г.</v>
      </c>
      <c r="M7" s="28" t="str">
        <f>G7</f>
        <v>2028 г.</v>
      </c>
      <c r="N7" s="324"/>
      <c r="O7" s="324"/>
      <c r="P7" s="324"/>
      <c r="Q7" s="29" t="str">
        <f>E7</f>
        <v>2026 г.</v>
      </c>
      <c r="R7" s="29" t="str">
        <f t="shared" ref="R7:S7" si="2">F7</f>
        <v>2027 г.</v>
      </c>
      <c r="S7" s="29" t="str">
        <f t="shared" si="2"/>
        <v>2028 г.</v>
      </c>
      <c r="T7" s="324"/>
      <c r="U7" s="324"/>
      <c r="V7" s="324"/>
      <c r="W7" s="29" t="str">
        <f>E7</f>
        <v>2026 г.</v>
      </c>
      <c r="X7" s="29" t="str">
        <f>F7</f>
        <v>2027 г.</v>
      </c>
      <c r="Y7" s="29" t="str">
        <f>G7</f>
        <v>2028 г.</v>
      </c>
      <c r="Z7" s="324"/>
      <c r="AA7" s="324"/>
      <c r="AB7" s="324"/>
      <c r="AC7" s="28" t="str">
        <f>E7</f>
        <v>2026 г.</v>
      </c>
      <c r="AD7" s="28" t="str">
        <f>F7</f>
        <v>2027 г.</v>
      </c>
      <c r="AE7" s="28" t="str">
        <f>G7</f>
        <v>2028 г.</v>
      </c>
      <c r="AF7" s="303"/>
      <c r="AG7" s="303"/>
      <c r="AH7" s="303"/>
      <c r="AI7" s="303"/>
      <c r="AJ7" s="303"/>
      <c r="AK7" s="324"/>
      <c r="AL7" s="324"/>
      <c r="AM7" s="324"/>
      <c r="AN7" s="324"/>
      <c r="AO7" s="324"/>
      <c r="AP7" s="324"/>
      <c r="AQ7" s="324"/>
      <c r="AR7" s="303"/>
      <c r="AS7" s="303"/>
      <c r="AT7" s="303"/>
      <c r="AU7" s="303"/>
      <c r="AV7" s="324"/>
      <c r="AW7" s="324"/>
      <c r="AX7" s="324"/>
      <c r="AY7" s="324"/>
      <c r="AZ7" s="324"/>
      <c r="BA7" s="324"/>
    </row>
    <row r="8" spans="1:53" ht="18.75">
      <c r="A8" s="279" t="s">
        <v>622</v>
      </c>
      <c r="B8" s="272">
        <v>136395</v>
      </c>
      <c r="C8" s="272">
        <v>179287</v>
      </c>
      <c r="D8" s="272">
        <v>195961</v>
      </c>
      <c r="E8" s="272">
        <v>206543</v>
      </c>
      <c r="F8" s="272">
        <v>214804</v>
      </c>
      <c r="G8" s="272">
        <v>223396</v>
      </c>
      <c r="H8" s="272">
        <v>20465</v>
      </c>
      <c r="I8" s="272">
        <v>25401</v>
      </c>
      <c r="J8" s="272">
        <v>29694</v>
      </c>
      <c r="K8" s="272">
        <v>33138</v>
      </c>
      <c r="L8" s="272">
        <v>35889</v>
      </c>
      <c r="M8" s="272">
        <v>38580</v>
      </c>
      <c r="N8" s="262">
        <v>12750</v>
      </c>
      <c r="O8" s="262">
        <v>12217</v>
      </c>
      <c r="P8" s="262">
        <v>12300</v>
      </c>
      <c r="Q8" s="262">
        <v>12330</v>
      </c>
      <c r="R8" s="262">
        <v>12450</v>
      </c>
      <c r="S8" s="262">
        <v>12400</v>
      </c>
      <c r="T8" s="271">
        <v>241897</v>
      </c>
      <c r="U8" s="271">
        <v>367916</v>
      </c>
      <c r="V8" s="271">
        <v>555013</v>
      </c>
      <c r="W8" s="271">
        <v>359643</v>
      </c>
      <c r="X8" s="271">
        <v>322690</v>
      </c>
      <c r="Y8" s="271">
        <v>322690</v>
      </c>
      <c r="Z8" s="271">
        <v>222512</v>
      </c>
      <c r="AA8" s="271">
        <v>360923</v>
      </c>
      <c r="AB8" s="271">
        <v>614910</v>
      </c>
      <c r="AC8" s="271">
        <v>359643</v>
      </c>
      <c r="AD8" s="271">
        <v>322690</v>
      </c>
      <c r="AE8" s="271">
        <v>322690</v>
      </c>
      <c r="AF8" s="263">
        <v>8</v>
      </c>
      <c r="AG8" s="263">
        <v>8</v>
      </c>
      <c r="AH8" s="263">
        <v>0</v>
      </c>
      <c r="AI8" s="263">
        <v>0</v>
      </c>
      <c r="AJ8" s="263">
        <v>297</v>
      </c>
      <c r="AK8" s="264">
        <v>77</v>
      </c>
      <c r="AL8" s="264">
        <v>3</v>
      </c>
      <c r="AM8" s="264">
        <v>1</v>
      </c>
      <c r="AN8" s="263">
        <v>29</v>
      </c>
      <c r="AO8" s="263">
        <v>53</v>
      </c>
      <c r="AP8" s="263">
        <v>17</v>
      </c>
      <c r="AQ8" s="263">
        <v>117</v>
      </c>
      <c r="AR8" s="263">
        <v>423</v>
      </c>
      <c r="AS8" s="263">
        <v>423</v>
      </c>
      <c r="AT8" s="263">
        <v>25</v>
      </c>
      <c r="AU8" s="263">
        <v>25</v>
      </c>
      <c r="AV8" s="263">
        <v>13</v>
      </c>
      <c r="AW8" s="263">
        <v>5</v>
      </c>
      <c r="AX8" s="263">
        <v>4</v>
      </c>
      <c r="AY8" s="263">
        <v>3</v>
      </c>
      <c r="AZ8" s="263">
        <v>3</v>
      </c>
      <c r="BA8" s="263">
        <v>1</v>
      </c>
    </row>
    <row r="9" spans="1:53" ht="18.75">
      <c r="A9" s="279" t="s">
        <v>623</v>
      </c>
      <c r="B9" s="273">
        <v>58.8</v>
      </c>
      <c r="C9" s="273">
        <v>58.8</v>
      </c>
      <c r="D9" s="273">
        <v>58.8</v>
      </c>
      <c r="E9" s="273">
        <v>58.8</v>
      </c>
      <c r="F9" s="273">
        <v>58.8</v>
      </c>
      <c r="G9" s="273">
        <v>58.8</v>
      </c>
      <c r="H9" s="272">
        <v>59.5</v>
      </c>
      <c r="I9" s="272">
        <v>59.5</v>
      </c>
      <c r="J9" s="272">
        <v>59.5</v>
      </c>
      <c r="K9" s="272">
        <v>59.5</v>
      </c>
      <c r="L9" s="272">
        <v>59.5</v>
      </c>
      <c r="M9" s="272">
        <v>59.5</v>
      </c>
      <c r="N9" s="266">
        <v>396</v>
      </c>
      <c r="O9" s="266">
        <v>396</v>
      </c>
      <c r="P9" s="266">
        <v>396</v>
      </c>
      <c r="Q9" s="266">
        <v>396</v>
      </c>
      <c r="R9" s="266">
        <v>396</v>
      </c>
      <c r="S9" s="266">
        <v>396</v>
      </c>
      <c r="T9" s="271">
        <v>41366.400000000001</v>
      </c>
      <c r="U9" s="271">
        <v>41366.400000000001</v>
      </c>
      <c r="V9" s="271">
        <v>41366.400000000001</v>
      </c>
      <c r="W9" s="271">
        <v>41366.400000000001</v>
      </c>
      <c r="X9" s="271">
        <v>41366.400000000001</v>
      </c>
      <c r="Y9" s="274"/>
      <c r="Z9" s="271">
        <v>41241.800000000003</v>
      </c>
      <c r="AA9" s="271">
        <v>41241.800000000003</v>
      </c>
      <c r="AB9" s="271">
        <v>41241.800000000003</v>
      </c>
      <c r="AC9" s="271">
        <v>41241.800000000003</v>
      </c>
      <c r="AD9" s="271">
        <v>41241.800000000003</v>
      </c>
      <c r="AE9" s="274"/>
      <c r="AF9" s="265">
        <v>0</v>
      </c>
      <c r="AG9" s="265">
        <v>0</v>
      </c>
      <c r="AH9" s="265">
        <v>0</v>
      </c>
      <c r="AI9" s="265">
        <v>0</v>
      </c>
      <c r="AJ9" s="263">
        <v>6</v>
      </c>
      <c r="AK9" s="263">
        <v>0</v>
      </c>
      <c r="AL9" s="263">
        <v>0</v>
      </c>
      <c r="AM9" s="263">
        <v>0</v>
      </c>
      <c r="AN9" s="263">
        <v>0</v>
      </c>
      <c r="AO9" s="263">
        <v>1</v>
      </c>
      <c r="AP9" s="263">
        <v>1</v>
      </c>
      <c r="AQ9" s="263">
        <v>4</v>
      </c>
      <c r="AR9" s="263">
        <v>12</v>
      </c>
      <c r="AS9" s="263">
        <v>12</v>
      </c>
      <c r="AT9" s="263">
        <v>1</v>
      </c>
      <c r="AU9" s="263">
        <v>1</v>
      </c>
      <c r="AV9" s="263">
        <v>3</v>
      </c>
      <c r="AW9" s="263">
        <v>1</v>
      </c>
      <c r="AX9" s="263">
        <v>1</v>
      </c>
      <c r="AY9" s="263"/>
      <c r="AZ9" s="263">
        <v>0</v>
      </c>
      <c r="BA9" s="263">
        <v>0</v>
      </c>
    </row>
    <row r="10" spans="1:53" ht="18.75">
      <c r="A10" s="279" t="s">
        <v>624</v>
      </c>
      <c r="B10" s="273">
        <v>84.5</v>
      </c>
      <c r="C10" s="273">
        <v>88.8</v>
      </c>
      <c r="D10" s="273">
        <v>93.2</v>
      </c>
      <c r="E10" s="273">
        <v>97.9</v>
      </c>
      <c r="F10" s="273">
        <v>102.8</v>
      </c>
      <c r="G10" s="273">
        <v>102.8</v>
      </c>
      <c r="H10" s="272">
        <v>220.7</v>
      </c>
      <c r="I10" s="272">
        <v>232.1</v>
      </c>
      <c r="J10" s="272">
        <v>244.2</v>
      </c>
      <c r="K10" s="272">
        <v>256.89999999999998</v>
      </c>
      <c r="L10" s="272">
        <v>270.3</v>
      </c>
      <c r="M10" s="272">
        <v>270.3</v>
      </c>
      <c r="N10" s="266">
        <v>500</v>
      </c>
      <c r="O10" s="266">
        <v>500</v>
      </c>
      <c r="P10" s="266">
        <v>500</v>
      </c>
      <c r="Q10" s="266">
        <v>500</v>
      </c>
      <c r="R10" s="266">
        <v>500</v>
      </c>
      <c r="S10" s="266">
        <v>500</v>
      </c>
      <c r="T10" s="271">
        <v>21909.599999999999</v>
      </c>
      <c r="U10" s="271">
        <v>22104.7</v>
      </c>
      <c r="V10" s="271">
        <v>22789.599999999999</v>
      </c>
      <c r="W10" s="271">
        <v>22383.3</v>
      </c>
      <c r="X10" s="271">
        <v>22383.3</v>
      </c>
      <c r="Y10" s="274"/>
      <c r="Z10" s="271">
        <v>21244.2</v>
      </c>
      <c r="AA10" s="271">
        <v>23971</v>
      </c>
      <c r="AB10" s="271">
        <v>21528.7</v>
      </c>
      <c r="AC10" s="271">
        <v>22531.9</v>
      </c>
      <c r="AD10" s="271">
        <v>22531.9</v>
      </c>
      <c r="AE10" s="274"/>
      <c r="AF10" s="265">
        <v>0</v>
      </c>
      <c r="AG10" s="265">
        <v>0</v>
      </c>
      <c r="AH10" s="265">
        <v>0</v>
      </c>
      <c r="AI10" s="265">
        <v>0</v>
      </c>
      <c r="AJ10" s="265">
        <v>18</v>
      </c>
      <c r="AK10" s="265">
        <v>3</v>
      </c>
      <c r="AL10" s="265">
        <v>0</v>
      </c>
      <c r="AM10" s="265">
        <v>0</v>
      </c>
      <c r="AN10" s="265">
        <v>0</v>
      </c>
      <c r="AO10" s="265">
        <v>8</v>
      </c>
      <c r="AP10" s="265">
        <v>0</v>
      </c>
      <c r="AQ10" s="265">
        <v>7</v>
      </c>
      <c r="AR10" s="265">
        <v>10</v>
      </c>
      <c r="AS10" s="265">
        <v>1</v>
      </c>
      <c r="AT10" s="265">
        <v>18</v>
      </c>
      <c r="AU10" s="265">
        <v>19</v>
      </c>
      <c r="AV10" s="265">
        <v>3</v>
      </c>
      <c r="AW10" s="265">
        <v>1</v>
      </c>
      <c r="AX10" s="265">
        <v>1</v>
      </c>
      <c r="AY10" s="265"/>
      <c r="AZ10" s="265">
        <v>0</v>
      </c>
      <c r="BA10" s="265">
        <v>1</v>
      </c>
    </row>
    <row r="11" spans="1:53" ht="18.75">
      <c r="A11" s="279" t="s">
        <v>625</v>
      </c>
      <c r="B11" s="273">
        <v>4.2</v>
      </c>
      <c r="C11" s="273">
        <v>6.2</v>
      </c>
      <c r="D11" s="273">
        <v>6.8</v>
      </c>
      <c r="E11" s="273">
        <v>7.2</v>
      </c>
      <c r="F11" s="273">
        <v>7.5</v>
      </c>
      <c r="G11" s="273">
        <v>7.8</v>
      </c>
      <c r="H11" s="272">
        <v>524.79999999999995</v>
      </c>
      <c r="I11" s="272">
        <v>559.4</v>
      </c>
      <c r="J11" s="272">
        <v>611.4</v>
      </c>
      <c r="K11" s="272">
        <v>644.4</v>
      </c>
      <c r="L11" s="272">
        <v>670.2</v>
      </c>
      <c r="M11" s="272">
        <v>697</v>
      </c>
      <c r="N11" s="266">
        <v>718</v>
      </c>
      <c r="O11" s="266">
        <v>649</v>
      </c>
      <c r="P11" s="266">
        <v>670</v>
      </c>
      <c r="Q11" s="266">
        <v>660</v>
      </c>
      <c r="R11" s="266">
        <v>650</v>
      </c>
      <c r="S11" s="266">
        <v>640</v>
      </c>
      <c r="T11" s="271">
        <v>45463.1</v>
      </c>
      <c r="U11" s="271">
        <v>43914</v>
      </c>
      <c r="V11" s="271">
        <v>42115.3</v>
      </c>
      <c r="W11" s="271">
        <v>52106</v>
      </c>
      <c r="X11" s="271">
        <v>43561</v>
      </c>
      <c r="Y11" s="271">
        <v>45303.4</v>
      </c>
      <c r="Z11" s="271">
        <v>36838</v>
      </c>
      <c r="AA11" s="271">
        <v>44902.400000000001</v>
      </c>
      <c r="AB11" s="271">
        <v>65057.5</v>
      </c>
      <c r="AC11" s="271">
        <v>53897.9</v>
      </c>
      <c r="AD11" s="271">
        <v>44695.5</v>
      </c>
      <c r="AE11" s="271">
        <v>46483.3</v>
      </c>
      <c r="AF11" s="267">
        <v>0</v>
      </c>
      <c r="AG11" s="267">
        <v>0</v>
      </c>
      <c r="AH11" s="267">
        <v>0</v>
      </c>
      <c r="AI11" s="267">
        <v>0</v>
      </c>
      <c r="AJ11" s="267">
        <v>13</v>
      </c>
      <c r="AK11" s="267">
        <v>0</v>
      </c>
      <c r="AL11" s="267">
        <v>0</v>
      </c>
      <c r="AM11" s="267">
        <v>0</v>
      </c>
      <c r="AN11" s="267">
        <v>0</v>
      </c>
      <c r="AO11" s="267">
        <v>11</v>
      </c>
      <c r="AP11" s="267">
        <v>0</v>
      </c>
      <c r="AQ11" s="267">
        <v>2</v>
      </c>
      <c r="AR11" s="268">
        <v>13</v>
      </c>
      <c r="AS11" s="268">
        <v>13</v>
      </c>
      <c r="AT11" s="267">
        <v>0</v>
      </c>
      <c r="AU11" s="267">
        <v>0</v>
      </c>
      <c r="AV11" s="267">
        <v>5</v>
      </c>
      <c r="AW11" s="267">
        <v>1</v>
      </c>
      <c r="AX11" s="267">
        <v>1</v>
      </c>
      <c r="AY11" s="267"/>
      <c r="AZ11" s="267">
        <v>0</v>
      </c>
      <c r="BA11" s="267">
        <v>2</v>
      </c>
    </row>
    <row r="12" spans="1:53" ht="18.75">
      <c r="A12" s="279" t="s">
        <v>626</v>
      </c>
      <c r="B12" s="273">
        <v>67.099999999999994</v>
      </c>
      <c r="C12" s="273">
        <v>63.8</v>
      </c>
      <c r="D12" s="273">
        <v>66.400000000000006</v>
      </c>
      <c r="E12" s="273">
        <v>69</v>
      </c>
      <c r="F12" s="273">
        <v>71.8</v>
      </c>
      <c r="G12" s="273">
        <v>74.7</v>
      </c>
      <c r="H12" s="272">
        <v>13.5</v>
      </c>
      <c r="I12" s="272">
        <v>15.3</v>
      </c>
      <c r="J12" s="272">
        <v>19.399999999999999</v>
      </c>
      <c r="K12" s="272">
        <v>20.2</v>
      </c>
      <c r="L12" s="272">
        <v>21</v>
      </c>
      <c r="M12" s="272">
        <v>21.8</v>
      </c>
      <c r="N12" s="266">
        <v>15</v>
      </c>
      <c r="O12" s="266">
        <v>15</v>
      </c>
      <c r="P12" s="266">
        <v>15</v>
      </c>
      <c r="Q12" s="266">
        <v>15</v>
      </c>
      <c r="R12" s="266">
        <v>15</v>
      </c>
      <c r="S12" s="266">
        <v>15</v>
      </c>
      <c r="T12" s="271">
        <v>123510</v>
      </c>
      <c r="U12" s="271">
        <v>158202.6</v>
      </c>
      <c r="V12" s="271">
        <v>114297.5</v>
      </c>
      <c r="W12" s="271">
        <v>120144.9</v>
      </c>
      <c r="X12" s="271">
        <v>118971.9</v>
      </c>
      <c r="Y12" s="271">
        <v>123730.8</v>
      </c>
      <c r="Z12" s="271">
        <v>77735</v>
      </c>
      <c r="AA12" s="271">
        <v>93333.5</v>
      </c>
      <c r="AB12" s="271">
        <v>203024.9</v>
      </c>
      <c r="AC12" s="271">
        <v>124774.2</v>
      </c>
      <c r="AD12" s="271">
        <v>126500.2</v>
      </c>
      <c r="AE12" s="271">
        <v>131560.20000000001</v>
      </c>
      <c r="AF12" s="265">
        <v>0</v>
      </c>
      <c r="AG12" s="265">
        <v>0</v>
      </c>
      <c r="AH12" s="265">
        <v>0</v>
      </c>
      <c r="AI12" s="265">
        <v>0</v>
      </c>
      <c r="AJ12" s="265">
        <v>19</v>
      </c>
      <c r="AK12" s="265">
        <v>0</v>
      </c>
      <c r="AL12" s="265">
        <v>1</v>
      </c>
      <c r="AM12" s="265">
        <v>0</v>
      </c>
      <c r="AN12" s="265">
        <v>0</v>
      </c>
      <c r="AO12" s="265">
        <v>8</v>
      </c>
      <c r="AP12" s="265">
        <v>0</v>
      </c>
      <c r="AQ12" s="265">
        <v>10</v>
      </c>
      <c r="AR12" s="265">
        <v>15</v>
      </c>
      <c r="AS12" s="265">
        <v>15</v>
      </c>
      <c r="AT12" s="265">
        <v>0</v>
      </c>
      <c r="AU12" s="265">
        <v>0</v>
      </c>
      <c r="AV12" s="265">
        <v>5</v>
      </c>
      <c r="AW12" s="265">
        <v>1</v>
      </c>
      <c r="AX12" s="265">
        <v>1</v>
      </c>
      <c r="AY12" s="265"/>
      <c r="AZ12" s="265">
        <v>0</v>
      </c>
      <c r="BA12" s="265">
        <v>2</v>
      </c>
    </row>
    <row r="13" spans="1:53" ht="18.75">
      <c r="A13" s="279" t="s">
        <v>627</v>
      </c>
      <c r="B13" s="273">
        <v>20.5</v>
      </c>
      <c r="C13" s="273">
        <v>18.2</v>
      </c>
      <c r="D13" s="273">
        <v>19</v>
      </c>
      <c r="E13" s="273">
        <v>19.7</v>
      </c>
      <c r="F13" s="273">
        <v>20.5</v>
      </c>
      <c r="G13" s="273">
        <v>20.5</v>
      </c>
      <c r="H13" s="272">
        <v>21</v>
      </c>
      <c r="I13" s="272">
        <v>29.5</v>
      </c>
      <c r="J13" s="272">
        <v>30</v>
      </c>
      <c r="K13" s="272">
        <v>29.4</v>
      </c>
      <c r="L13" s="272">
        <v>30.6</v>
      </c>
      <c r="M13" s="272">
        <v>30.6</v>
      </c>
      <c r="N13" s="266">
        <v>1361</v>
      </c>
      <c r="O13" s="266">
        <v>1361</v>
      </c>
      <c r="P13" s="266">
        <v>1361</v>
      </c>
      <c r="Q13" s="266">
        <v>1361</v>
      </c>
      <c r="R13" s="266">
        <v>1361</v>
      </c>
      <c r="S13" s="266">
        <v>1361</v>
      </c>
      <c r="T13" s="271">
        <v>41060.5</v>
      </c>
      <c r="U13" s="271">
        <v>68901.100000000006</v>
      </c>
      <c r="V13" s="271">
        <v>35687.599999999999</v>
      </c>
      <c r="W13" s="271">
        <v>13342.6</v>
      </c>
      <c r="X13" s="271" t="s">
        <v>628</v>
      </c>
      <c r="Y13" s="271">
        <v>13931.5</v>
      </c>
      <c r="Z13" s="271">
        <v>40073.9</v>
      </c>
      <c r="AA13" s="271">
        <v>69138.399999999994</v>
      </c>
      <c r="AB13" s="271">
        <v>37920</v>
      </c>
      <c r="AC13" s="271">
        <v>13342.6</v>
      </c>
      <c r="AD13" s="271">
        <v>13931.5</v>
      </c>
      <c r="AE13" s="271">
        <v>13931.5</v>
      </c>
      <c r="AF13" s="265">
        <v>0</v>
      </c>
      <c r="AG13" s="265">
        <v>0</v>
      </c>
      <c r="AH13" s="265">
        <v>0</v>
      </c>
      <c r="AI13" s="265">
        <v>0</v>
      </c>
      <c r="AJ13" s="265">
        <v>2</v>
      </c>
      <c r="AK13" s="265">
        <v>0</v>
      </c>
      <c r="AL13" s="265">
        <v>0</v>
      </c>
      <c r="AM13" s="265">
        <v>0</v>
      </c>
      <c r="AN13" s="265">
        <v>0</v>
      </c>
      <c r="AO13" s="265">
        <v>0</v>
      </c>
      <c r="AP13" s="265">
        <v>0</v>
      </c>
      <c r="AQ13" s="265">
        <v>2</v>
      </c>
      <c r="AR13" s="265">
        <v>4</v>
      </c>
      <c r="AS13" s="265">
        <v>3</v>
      </c>
      <c r="AT13" s="265">
        <v>3</v>
      </c>
      <c r="AU13" s="265">
        <v>3</v>
      </c>
      <c r="AV13" s="265">
        <v>3</v>
      </c>
      <c r="AW13" s="265">
        <v>1</v>
      </c>
      <c r="AX13" s="265">
        <v>1</v>
      </c>
      <c r="AY13" s="265"/>
      <c r="AZ13" s="265">
        <v>0</v>
      </c>
      <c r="BA13" s="265">
        <v>1</v>
      </c>
    </row>
    <row r="14" spans="1:53" ht="18.75">
      <c r="A14" s="14"/>
      <c r="B14" s="273"/>
      <c r="C14" s="273"/>
      <c r="D14" s="273"/>
      <c r="E14" s="273"/>
      <c r="F14" s="273"/>
      <c r="G14" s="274"/>
      <c r="H14" s="272"/>
      <c r="I14" s="272"/>
      <c r="J14" s="272"/>
      <c r="K14" s="272"/>
      <c r="L14" s="272"/>
      <c r="M14" s="277"/>
      <c r="N14" s="266"/>
      <c r="O14" s="266"/>
      <c r="P14" s="266"/>
      <c r="Q14" s="266"/>
      <c r="R14" s="266"/>
      <c r="S14" s="276"/>
      <c r="T14" s="271"/>
      <c r="U14" s="271"/>
      <c r="V14" s="271"/>
      <c r="W14" s="271"/>
      <c r="X14" s="271"/>
      <c r="Y14" s="274"/>
      <c r="Z14" s="271"/>
      <c r="AA14" s="271"/>
      <c r="AB14" s="271"/>
      <c r="AC14" s="271"/>
      <c r="AD14" s="271"/>
      <c r="AE14" s="274"/>
      <c r="AF14" s="265"/>
      <c r="AG14" s="265"/>
      <c r="AH14" s="265"/>
      <c r="AI14" s="265"/>
      <c r="AJ14" s="265"/>
      <c r="AK14" s="265"/>
      <c r="AL14" s="265"/>
      <c r="AM14" s="265"/>
      <c r="AN14" s="265"/>
      <c r="AO14" s="265"/>
      <c r="AP14" s="265"/>
      <c r="AQ14" s="265"/>
      <c r="AR14" s="265"/>
      <c r="AS14" s="265"/>
      <c r="AT14" s="265"/>
      <c r="AU14" s="265"/>
      <c r="AV14" s="265"/>
      <c r="AW14" s="265"/>
      <c r="AX14" s="265"/>
      <c r="AY14" s="265"/>
      <c r="AZ14" s="265"/>
      <c r="BA14" s="265"/>
    </row>
    <row r="15" spans="1:53" ht="19.5">
      <c r="A15" s="18" t="s">
        <v>154</v>
      </c>
      <c r="B15" s="275">
        <v>154926.1</v>
      </c>
      <c r="C15" s="275">
        <v>161552.9</v>
      </c>
      <c r="D15" s="275">
        <v>167689.1</v>
      </c>
      <c r="E15" s="275">
        <v>181409.8</v>
      </c>
      <c r="F15" s="275">
        <v>188553.8</v>
      </c>
      <c r="G15" s="280">
        <f>SUM(G8:G14)</f>
        <v>223660.59999999998</v>
      </c>
      <c r="H15" s="275">
        <v>24647.9</v>
      </c>
      <c r="I15" s="275">
        <v>25633.8</v>
      </c>
      <c r="J15" s="275">
        <v>26659.200000000001</v>
      </c>
      <c r="K15" s="275">
        <v>28834.6</v>
      </c>
      <c r="L15" s="275">
        <v>29987.9</v>
      </c>
      <c r="M15" s="280">
        <f>SUM(M8:M14)</f>
        <v>39659.200000000004</v>
      </c>
      <c r="N15" s="269">
        <v>15865</v>
      </c>
      <c r="O15" s="269">
        <v>15865</v>
      </c>
      <c r="P15" s="269">
        <v>15865</v>
      </c>
      <c r="Q15" s="269">
        <v>15865</v>
      </c>
      <c r="R15" s="269">
        <v>15865</v>
      </c>
      <c r="S15" s="269">
        <v>15865</v>
      </c>
      <c r="T15" s="278">
        <v>517207.7</v>
      </c>
      <c r="U15" s="278">
        <v>578956.9</v>
      </c>
      <c r="V15" s="278">
        <v>629377.30000000005</v>
      </c>
      <c r="W15" s="278">
        <v>546296.69999999995</v>
      </c>
      <c r="X15" s="278">
        <v>556228.4</v>
      </c>
      <c r="Y15" s="276"/>
      <c r="Z15" s="278">
        <v>439347.9</v>
      </c>
      <c r="AA15" s="278">
        <v>730873.4</v>
      </c>
      <c r="AB15" s="278">
        <v>640944.5</v>
      </c>
      <c r="AC15" s="278">
        <v>565722.80000000005</v>
      </c>
      <c r="AD15" s="278">
        <v>575768.80000000005</v>
      </c>
      <c r="AE15" s="276"/>
      <c r="AF15" s="270">
        <v>8</v>
      </c>
      <c r="AG15" s="270">
        <v>8</v>
      </c>
      <c r="AH15" s="265">
        <v>0</v>
      </c>
      <c r="AI15" s="265">
        <v>0</v>
      </c>
      <c r="AJ15" s="265">
        <v>355</v>
      </c>
      <c r="AK15" s="265">
        <f t="shared" ref="AK15:AQ15" si="3">SUM(AK8:AK14)</f>
        <v>80</v>
      </c>
      <c r="AL15" s="265">
        <f t="shared" si="3"/>
        <v>4</v>
      </c>
      <c r="AM15" s="265">
        <f t="shared" si="3"/>
        <v>1</v>
      </c>
      <c r="AN15" s="265">
        <f t="shared" si="3"/>
        <v>29</v>
      </c>
      <c r="AO15" s="265">
        <f t="shared" si="3"/>
        <v>81</v>
      </c>
      <c r="AP15" s="265">
        <f t="shared" si="3"/>
        <v>18</v>
      </c>
      <c r="AQ15" s="265">
        <f t="shared" si="3"/>
        <v>142</v>
      </c>
      <c r="AR15" s="265">
        <v>494</v>
      </c>
      <c r="AS15" s="265">
        <v>502</v>
      </c>
      <c r="AT15" s="265">
        <v>44</v>
      </c>
      <c r="AU15" s="265">
        <v>45</v>
      </c>
      <c r="AV15" s="265">
        <v>32</v>
      </c>
      <c r="AW15" s="265">
        <v>10</v>
      </c>
      <c r="AX15" s="265">
        <v>9</v>
      </c>
      <c r="AY15" s="265">
        <v>3</v>
      </c>
      <c r="AZ15" s="265">
        <v>3</v>
      </c>
      <c r="BA15" s="265">
        <v>7</v>
      </c>
    </row>
    <row r="16" spans="1:53" ht="18.75">
      <c r="A16" s="15"/>
      <c r="B16" s="16"/>
      <c r="C16" s="17"/>
      <c r="D16" s="17"/>
      <c r="E16" s="17"/>
      <c r="F16" s="17"/>
      <c r="G16" s="17"/>
      <c r="H16" s="16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6"/>
      <c r="AA16" s="17"/>
      <c r="AB16" s="17"/>
      <c r="AC16" s="17"/>
      <c r="AD16" s="17"/>
      <c r="AE16" s="17"/>
    </row>
    <row r="17" spans="1:53" ht="56.25" customHeight="1">
      <c r="A17" s="351" t="s">
        <v>153</v>
      </c>
      <c r="B17" s="351"/>
      <c r="C17" s="351"/>
      <c r="D17" s="351"/>
      <c r="E17" s="351"/>
      <c r="F17" s="351"/>
      <c r="G17" s="351"/>
      <c r="H17" s="351"/>
      <c r="I17" s="351"/>
      <c r="J17" s="351"/>
      <c r="K17" s="351"/>
      <c r="L17" s="351"/>
      <c r="M17" s="351"/>
      <c r="N17" s="351"/>
      <c r="O17" s="351"/>
      <c r="P17" s="351"/>
      <c r="Q17" s="351"/>
      <c r="R17" s="351"/>
      <c r="S17" s="351"/>
      <c r="T17" s="351"/>
      <c r="U17" s="351"/>
      <c r="V17" s="351"/>
      <c r="W17" s="351"/>
      <c r="X17" s="351"/>
      <c r="Y17" s="351"/>
      <c r="Z17" s="351"/>
      <c r="AA17" s="351"/>
      <c r="AB17" s="351"/>
      <c r="AC17" s="351"/>
      <c r="AD17" s="351"/>
      <c r="AE17" s="351"/>
      <c r="AF17" s="30"/>
      <c r="AG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</row>
    <row r="18" spans="1:53" ht="18.75">
      <c r="A18" s="2"/>
      <c r="B18" s="2"/>
      <c r="C18" s="2"/>
      <c r="D18" s="2"/>
      <c r="E18" s="2"/>
      <c r="F18" s="2"/>
      <c r="G18" s="2"/>
    </row>
    <row r="19" spans="1:53" ht="36.6" customHeight="1"/>
    <row r="26" spans="1:53" ht="18.75">
      <c r="AT26" s="342"/>
      <c r="AU26" s="343"/>
    </row>
  </sheetData>
  <mergeCells count="59">
    <mergeCell ref="K6:M6"/>
    <mergeCell ref="A4:A7"/>
    <mergeCell ref="B6:B7"/>
    <mergeCell ref="N4:S5"/>
    <mergeCell ref="N6:N7"/>
    <mergeCell ref="O6:O7"/>
    <mergeCell ref="P6:P7"/>
    <mergeCell ref="Q6:S6"/>
    <mergeCell ref="T4:Y5"/>
    <mergeCell ref="T6:T7"/>
    <mergeCell ref="U6:U7"/>
    <mergeCell ref="V6:V7"/>
    <mergeCell ref="W6:Y6"/>
    <mergeCell ref="E1:G1"/>
    <mergeCell ref="E6:G6"/>
    <mergeCell ref="D6:D7"/>
    <mergeCell ref="C6:C7"/>
    <mergeCell ref="AH4:AI5"/>
    <mergeCell ref="AH6:AH7"/>
    <mergeCell ref="AI6:AI7"/>
    <mergeCell ref="A2:AI2"/>
    <mergeCell ref="Z4:AE5"/>
    <mergeCell ref="AC6:AE6"/>
    <mergeCell ref="Z6:Z7"/>
    <mergeCell ref="AA6:AA7"/>
    <mergeCell ref="AB6:AB7"/>
    <mergeCell ref="H6:H7"/>
    <mergeCell ref="I6:I7"/>
    <mergeCell ref="J6:J7"/>
    <mergeCell ref="AT26:AU26"/>
    <mergeCell ref="B4:G5"/>
    <mergeCell ref="AF4:AG5"/>
    <mergeCell ref="AR5:AS5"/>
    <mergeCell ref="AK4:AQ4"/>
    <mergeCell ref="AK5:AK7"/>
    <mergeCell ref="AJ4:AJ7"/>
    <mergeCell ref="AM5:AM7"/>
    <mergeCell ref="AN5:AN7"/>
    <mergeCell ref="AO5:AO7"/>
    <mergeCell ref="AP5:AP7"/>
    <mergeCell ref="AQ5:AQ7"/>
    <mergeCell ref="H4:M5"/>
    <mergeCell ref="AR4:AU4"/>
    <mergeCell ref="AR6:AR7"/>
    <mergeCell ref="A17:AE17"/>
    <mergeCell ref="AG6:AG7"/>
    <mergeCell ref="AF6:AF7"/>
    <mergeCell ref="AU6:AU7"/>
    <mergeCell ref="AT5:AU5"/>
    <mergeCell ref="AL5:AL7"/>
    <mergeCell ref="AT6:AT7"/>
    <mergeCell ref="AW4:BA4"/>
    <mergeCell ref="AV4:AV7"/>
    <mergeCell ref="AS6:AS7"/>
    <mergeCell ref="AZ5:AZ7"/>
    <mergeCell ref="BA5:BA7"/>
    <mergeCell ref="AW5:AW7"/>
    <mergeCell ref="AX5:AX7"/>
    <mergeCell ref="AY5:AY7"/>
  </mergeCells>
  <phoneticPr fontId="5" type="noConversion"/>
  <printOptions horizontalCentered="1"/>
  <pageMargins left="0" right="0" top="0.39370078740157483" bottom="0.19685039370078741" header="0" footer="0"/>
  <pageSetup paperSize="9" scale="44" orientation="landscape" horizontalDpi="300" verticalDpi="300" r:id="rId1"/>
  <headerFooter alignWithMargins="0"/>
  <colBreaks count="2" manualBreakCount="2">
    <brk id="31" max="16" man="1"/>
    <brk id="47" max="16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/>
  <dimension ref="A1:M23"/>
  <sheetViews>
    <sheetView tabSelected="1" view="pageBreakPreview" zoomScale="75" zoomScaleNormal="75" workbookViewId="0">
      <selection activeCell="Q10" sqref="Q10"/>
    </sheetView>
  </sheetViews>
  <sheetFormatPr defaultRowHeight="18.75"/>
  <cols>
    <col min="1" max="1" width="5.5703125" style="2" customWidth="1"/>
    <col min="2" max="2" width="46.28515625" style="2" customWidth="1"/>
    <col min="3" max="3" width="22.7109375" style="2" customWidth="1"/>
    <col min="4" max="4" width="19.85546875" style="2" customWidth="1"/>
    <col min="5" max="5" width="19.28515625" style="2" customWidth="1"/>
    <col min="6" max="6" width="21.140625" style="2" customWidth="1"/>
    <col min="7" max="7" width="19.140625" style="2" customWidth="1"/>
    <col min="8" max="11" width="22.5703125" style="2" customWidth="1"/>
    <col min="12" max="16384" width="9.140625" style="2"/>
  </cols>
  <sheetData>
    <row r="1" spans="1:13" ht="26.25" customHeight="1">
      <c r="J1" s="361" t="s">
        <v>144</v>
      </c>
      <c r="K1" s="361"/>
      <c r="L1" s="109"/>
      <c r="M1" s="109"/>
    </row>
    <row r="3" spans="1:13" ht="72" customHeight="1">
      <c r="A3" s="293" t="s">
        <v>629</v>
      </c>
      <c r="B3" s="293"/>
      <c r="C3" s="293"/>
      <c r="D3" s="301"/>
      <c r="E3" s="301"/>
      <c r="F3" s="301"/>
      <c r="G3" s="301"/>
      <c r="H3" s="301"/>
      <c r="I3" s="301"/>
      <c r="J3" s="301"/>
      <c r="K3" s="301"/>
    </row>
    <row r="4" spans="1:13" ht="29.25" customHeight="1">
      <c r="A4" s="31"/>
      <c r="B4" s="31"/>
      <c r="C4" s="31"/>
      <c r="D4" s="36"/>
      <c r="E4" s="36"/>
      <c r="F4" s="36"/>
      <c r="G4" s="36"/>
      <c r="H4" s="36"/>
      <c r="I4" s="205"/>
      <c r="J4" s="205"/>
      <c r="K4" s="205"/>
    </row>
    <row r="5" spans="1:13" ht="105.75" customHeight="1" thickBot="1">
      <c r="A5" s="206" t="s">
        <v>92</v>
      </c>
      <c r="B5" s="206" t="s">
        <v>139</v>
      </c>
      <c r="C5" s="206" t="s">
        <v>103</v>
      </c>
      <c r="D5" s="206" t="s">
        <v>104</v>
      </c>
      <c r="E5" s="362" t="s">
        <v>141</v>
      </c>
      <c r="F5" s="363"/>
      <c r="G5" s="206" t="s">
        <v>599</v>
      </c>
      <c r="H5" s="206" t="s">
        <v>591</v>
      </c>
      <c r="I5" s="206" t="s">
        <v>592</v>
      </c>
      <c r="J5" s="203" t="s">
        <v>138</v>
      </c>
      <c r="K5" s="203" t="s">
        <v>593</v>
      </c>
    </row>
    <row r="6" spans="1:13" ht="38.25" customHeight="1">
      <c r="A6" s="368">
        <v>1</v>
      </c>
      <c r="B6" s="353" t="s">
        <v>605</v>
      </c>
      <c r="C6" s="356" t="s">
        <v>604</v>
      </c>
      <c r="D6" s="356" t="s">
        <v>607</v>
      </c>
      <c r="E6" s="371" t="s">
        <v>584</v>
      </c>
      <c r="F6" s="372"/>
      <c r="G6" s="227">
        <v>486600</v>
      </c>
      <c r="H6" s="227"/>
      <c r="I6" s="227"/>
      <c r="J6" s="227"/>
      <c r="K6" s="227"/>
    </row>
    <row r="7" spans="1:13">
      <c r="A7" s="368"/>
      <c r="B7" s="354"/>
      <c r="C7" s="357"/>
      <c r="D7" s="357"/>
      <c r="E7" s="364">
        <v>2026</v>
      </c>
      <c r="F7" s="364">
        <v>2013</v>
      </c>
      <c r="G7" s="227"/>
      <c r="H7" s="227"/>
      <c r="I7" s="227"/>
      <c r="J7" s="227"/>
      <c r="K7" s="227"/>
    </row>
    <row r="8" spans="1:13">
      <c r="A8" s="368"/>
      <c r="B8" s="354"/>
      <c r="C8" s="357"/>
      <c r="D8" s="357"/>
      <c r="E8" s="364">
        <v>2027</v>
      </c>
      <c r="F8" s="364">
        <v>2013</v>
      </c>
      <c r="G8" s="227"/>
      <c r="H8" s="227"/>
      <c r="I8" s="227"/>
      <c r="J8" s="227"/>
      <c r="K8" s="227"/>
    </row>
    <row r="9" spans="1:13">
      <c r="A9" s="368"/>
      <c r="B9" s="355"/>
      <c r="C9" s="358"/>
      <c r="D9" s="358"/>
      <c r="E9" s="364">
        <v>2028</v>
      </c>
      <c r="F9" s="364">
        <v>2013</v>
      </c>
      <c r="G9" s="227"/>
      <c r="H9" s="227"/>
      <c r="I9" s="227"/>
      <c r="J9" s="227"/>
      <c r="K9" s="227"/>
    </row>
    <row r="10" spans="1:13" ht="37.5" customHeight="1">
      <c r="A10" s="353">
        <v>2</v>
      </c>
      <c r="B10" s="353" t="s">
        <v>605</v>
      </c>
      <c r="C10" s="356" t="s">
        <v>606</v>
      </c>
      <c r="D10" s="356" t="s">
        <v>608</v>
      </c>
      <c r="E10" s="364" t="s">
        <v>584</v>
      </c>
      <c r="F10" s="364"/>
      <c r="G10" s="228">
        <v>17616</v>
      </c>
      <c r="H10" s="228"/>
      <c r="I10" s="228"/>
      <c r="J10" s="228"/>
      <c r="K10" s="228"/>
    </row>
    <row r="11" spans="1:13">
      <c r="A11" s="365"/>
      <c r="B11" s="354"/>
      <c r="C11" s="357"/>
      <c r="D11" s="359"/>
      <c r="E11" s="364">
        <v>2026</v>
      </c>
      <c r="F11" s="364">
        <v>2013</v>
      </c>
      <c r="G11" s="227"/>
      <c r="H11" s="227"/>
      <c r="I11" s="227"/>
      <c r="J11" s="227"/>
      <c r="K11" s="227"/>
    </row>
    <row r="12" spans="1:13">
      <c r="A12" s="365"/>
      <c r="B12" s="354"/>
      <c r="C12" s="357"/>
      <c r="D12" s="359"/>
      <c r="E12" s="364">
        <v>2027</v>
      </c>
      <c r="F12" s="364">
        <v>2013</v>
      </c>
      <c r="G12" s="227"/>
      <c r="H12" s="227"/>
      <c r="I12" s="227"/>
      <c r="J12" s="227"/>
      <c r="K12" s="227"/>
    </row>
    <row r="13" spans="1:13">
      <c r="A13" s="366"/>
      <c r="B13" s="355"/>
      <c r="C13" s="358"/>
      <c r="D13" s="360"/>
      <c r="E13" s="364">
        <v>2028</v>
      </c>
      <c r="F13" s="364">
        <v>2013</v>
      </c>
      <c r="G13" s="227"/>
      <c r="H13" s="227"/>
      <c r="I13" s="227"/>
      <c r="J13" s="227"/>
      <c r="K13" s="227"/>
    </row>
    <row r="14" spans="1:13">
      <c r="A14" s="354">
        <v>3</v>
      </c>
      <c r="B14" s="353" t="s">
        <v>605</v>
      </c>
      <c r="C14" s="356"/>
      <c r="D14" s="356"/>
      <c r="E14" s="364" t="s">
        <v>584</v>
      </c>
      <c r="F14" s="364"/>
      <c r="G14" s="228"/>
      <c r="H14" s="228"/>
      <c r="I14" s="228"/>
      <c r="J14" s="228"/>
      <c r="K14" s="228"/>
    </row>
    <row r="15" spans="1:13">
      <c r="A15" s="365"/>
      <c r="B15" s="354"/>
      <c r="C15" s="357"/>
      <c r="D15" s="359"/>
      <c r="E15" s="364">
        <v>2026</v>
      </c>
      <c r="F15" s="364">
        <v>2013</v>
      </c>
      <c r="G15" s="227"/>
      <c r="H15" s="227"/>
      <c r="I15" s="227"/>
      <c r="J15" s="227"/>
      <c r="K15" s="227"/>
    </row>
    <row r="16" spans="1:13">
      <c r="A16" s="365"/>
      <c r="B16" s="354"/>
      <c r="C16" s="357"/>
      <c r="D16" s="359"/>
      <c r="E16" s="364">
        <v>2027</v>
      </c>
      <c r="F16" s="364">
        <v>2013</v>
      </c>
      <c r="G16" s="227"/>
      <c r="H16" s="227"/>
      <c r="I16" s="227"/>
      <c r="J16" s="227"/>
      <c r="K16" s="227"/>
    </row>
    <row r="17" spans="1:11">
      <c r="A17" s="366"/>
      <c r="B17" s="355"/>
      <c r="C17" s="358"/>
      <c r="D17" s="360"/>
      <c r="E17" s="364">
        <v>2028</v>
      </c>
      <c r="F17" s="364">
        <v>2013</v>
      </c>
      <c r="G17" s="227"/>
      <c r="H17" s="227"/>
      <c r="I17" s="227"/>
      <c r="J17" s="227"/>
      <c r="K17" s="227"/>
    </row>
    <row r="18" spans="1:11" ht="33" customHeight="1">
      <c r="A18" s="368">
        <v>4</v>
      </c>
      <c r="B18" s="353" t="s">
        <v>605</v>
      </c>
      <c r="C18" s="356"/>
      <c r="D18" s="356"/>
      <c r="E18" s="369" t="str">
        <f>E6</f>
        <v>Всего за 2026-2028 гг., 
в т.ч. по годам:</v>
      </c>
      <c r="F18" s="370"/>
      <c r="G18" s="227"/>
      <c r="H18" s="227"/>
      <c r="I18" s="227"/>
      <c r="J18" s="227"/>
      <c r="K18" s="227"/>
    </row>
    <row r="19" spans="1:11">
      <c r="A19" s="368"/>
      <c r="B19" s="354"/>
      <c r="C19" s="357"/>
      <c r="D19" s="357"/>
      <c r="E19" s="364">
        <f>E7</f>
        <v>2026</v>
      </c>
      <c r="F19" s="364">
        <v>2013</v>
      </c>
      <c r="G19" s="227"/>
      <c r="H19" s="227"/>
      <c r="I19" s="227"/>
      <c r="J19" s="227"/>
      <c r="K19" s="227"/>
    </row>
    <row r="20" spans="1:11">
      <c r="A20" s="368"/>
      <c r="B20" s="354"/>
      <c r="C20" s="357"/>
      <c r="D20" s="357"/>
      <c r="E20" s="364">
        <f>E8</f>
        <v>2027</v>
      </c>
      <c r="F20" s="364">
        <v>2013</v>
      </c>
      <c r="G20" s="227"/>
      <c r="H20" s="227"/>
      <c r="I20" s="227"/>
      <c r="J20" s="227"/>
      <c r="K20" s="227"/>
    </row>
    <row r="21" spans="1:11">
      <c r="A21" s="368"/>
      <c r="B21" s="355"/>
      <c r="C21" s="357"/>
      <c r="D21" s="357"/>
      <c r="E21" s="364">
        <f>E9</f>
        <v>2028</v>
      </c>
      <c r="F21" s="364">
        <v>2013</v>
      </c>
      <c r="G21" s="227"/>
      <c r="H21" s="227"/>
      <c r="I21" s="227"/>
      <c r="J21" s="227"/>
      <c r="K21" s="227"/>
    </row>
    <row r="22" spans="1:11" ht="30" customHeight="1">
      <c r="A22" s="367" t="s">
        <v>160</v>
      </c>
      <c r="B22" s="367"/>
      <c r="C22" s="367"/>
      <c r="D22" s="367"/>
      <c r="E22" s="367"/>
      <c r="F22" s="367"/>
      <c r="G22" s="227"/>
      <c r="H22" s="227"/>
      <c r="I22" s="227"/>
      <c r="J22" s="227"/>
      <c r="K22" s="227"/>
    </row>
    <row r="23" spans="1:11" ht="27.75" customHeight="1">
      <c r="A23" s="367" t="s">
        <v>161</v>
      </c>
      <c r="B23" s="367"/>
      <c r="C23" s="367"/>
      <c r="D23" s="367"/>
      <c r="E23" s="367"/>
      <c r="F23" s="367"/>
      <c r="G23" s="227"/>
      <c r="H23" s="227"/>
      <c r="I23" s="227"/>
      <c r="J23" s="227"/>
      <c r="K23" s="227"/>
    </row>
  </sheetData>
  <mergeCells count="37">
    <mergeCell ref="A22:F22"/>
    <mergeCell ref="A23:F23"/>
    <mergeCell ref="B6:B9"/>
    <mergeCell ref="A6:A9"/>
    <mergeCell ref="C6:C9"/>
    <mergeCell ref="D6:D9"/>
    <mergeCell ref="A18:A21"/>
    <mergeCell ref="B18:B21"/>
    <mergeCell ref="E9:F9"/>
    <mergeCell ref="E20:F20"/>
    <mergeCell ref="E21:F21"/>
    <mergeCell ref="E18:F18"/>
    <mergeCell ref="E19:F19"/>
    <mergeCell ref="E6:F6"/>
    <mergeCell ref="E7:F7"/>
    <mergeCell ref="E8:F8"/>
    <mergeCell ref="J1:K1"/>
    <mergeCell ref="E5:F5"/>
    <mergeCell ref="C18:C21"/>
    <mergeCell ref="D18:D21"/>
    <mergeCell ref="A3:K3"/>
    <mergeCell ref="E10:F10"/>
    <mergeCell ref="E11:F11"/>
    <mergeCell ref="E12:F12"/>
    <mergeCell ref="E13:F13"/>
    <mergeCell ref="E14:F14"/>
    <mergeCell ref="E15:F15"/>
    <mergeCell ref="E16:F16"/>
    <mergeCell ref="E17:F17"/>
    <mergeCell ref="A10:A13"/>
    <mergeCell ref="A14:A17"/>
    <mergeCell ref="B10:B13"/>
    <mergeCell ref="B14:B17"/>
    <mergeCell ref="C10:C13"/>
    <mergeCell ref="C14:C17"/>
    <mergeCell ref="D10:D13"/>
    <mergeCell ref="D14:D17"/>
  </mergeCells>
  <phoneticPr fontId="5" type="noConversion"/>
  <printOptions horizontalCentered="1"/>
  <pageMargins left="0.23622047244094491" right="0.19685039370078741" top="0.98425196850393704" bottom="0.98425196850393704" header="0.51181102362204722" footer="0.51181102362204722"/>
  <pageSetup paperSize="9" scale="4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10</vt:i4>
      </vt:variant>
    </vt:vector>
  </HeadingPairs>
  <TitlesOfParts>
    <vt:vector size="16" baseType="lpstr">
      <vt:lpstr>Прогноз 2026-2028 </vt:lpstr>
      <vt:lpstr>Приложение 2</vt:lpstr>
      <vt:lpstr>Прил 3 (расчет ИФО)</vt:lpstr>
      <vt:lpstr>Прил 4 (показатели предприятий)</vt:lpstr>
      <vt:lpstr>Прил 5 Прогноз по поселениям</vt:lpstr>
      <vt:lpstr>Прил 6 Инвестпроекты</vt:lpstr>
      <vt:lpstr>'Прил 3 (расчет ИФО)'!Заголовки_для_печати</vt:lpstr>
      <vt:lpstr>'Прил 5 Прогноз по поселениям'!Заголовки_для_печати</vt:lpstr>
      <vt:lpstr>'Приложение 2'!Заголовки_для_печати</vt:lpstr>
      <vt:lpstr>'Прогноз 2026-2028 '!Заголовки_для_печати</vt:lpstr>
      <vt:lpstr>'Прил 3 (расчет ИФО)'!Область_печати</vt:lpstr>
      <vt:lpstr>'Прил 4 (показатели предприятий)'!Область_печати</vt:lpstr>
      <vt:lpstr>'Прил 5 Прогноз по поселениям'!Область_печати</vt:lpstr>
      <vt:lpstr>'Прил 6 Инвестпроекты'!Область_печати</vt:lpstr>
      <vt:lpstr>'Приложение 2'!Область_печати</vt:lpstr>
      <vt:lpstr>'Прогноз 2026-2028 '!Область_печати</vt:lpstr>
    </vt:vector>
  </TitlesOfParts>
  <Company>AoIR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Соколова Ольга Алексеевна</cp:lastModifiedBy>
  <cp:lastPrinted>2025-06-20T01:56:53Z</cp:lastPrinted>
  <dcterms:created xsi:type="dcterms:W3CDTF">2006-03-06T08:26:24Z</dcterms:created>
  <dcterms:modified xsi:type="dcterms:W3CDTF">2025-06-24T01:32:00Z</dcterms:modified>
</cp:coreProperties>
</file>