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105" windowWidth="15195" windowHeight="7935" tabRatio="778"/>
  </bookViews>
  <sheets>
    <sheet name="Прогноз до 2027 года " sheetId="1" r:id="rId1"/>
  </sheets>
  <definedNames>
    <definedName name="_xlnm.Print_Titles" localSheetId="0">'Прогноз до 2027 года '!$4:$5</definedName>
    <definedName name="_xlnm.Print_Area" localSheetId="0">'Прогноз до 2027 года '!$A$1:$L$113</definedName>
  </definedNames>
  <calcPr calcId="125725"/>
</workbook>
</file>

<file path=xl/calcChain.xml><?xml version="1.0" encoding="utf-8"?>
<calcChain xmlns="http://schemas.openxmlformats.org/spreadsheetml/2006/main">
  <c r="L29" i="1"/>
  <c r="K29"/>
  <c r="J28"/>
  <c r="H28"/>
  <c r="H29"/>
  <c r="K101"/>
  <c r="L101" s="1"/>
  <c r="J101"/>
  <c r="F102"/>
  <c r="G102"/>
  <c r="H102"/>
  <c r="I102"/>
  <c r="E102"/>
  <c r="G97"/>
  <c r="F97"/>
  <c r="L95"/>
  <c r="K91"/>
  <c r="L91" s="1"/>
  <c r="J91"/>
  <c r="K93"/>
  <c r="L93" s="1"/>
  <c r="J93"/>
  <c r="F92"/>
  <c r="G92"/>
  <c r="H92"/>
  <c r="I92"/>
  <c r="E92"/>
  <c r="F89"/>
  <c r="G89"/>
  <c r="H89"/>
  <c r="I89"/>
  <c r="J89"/>
  <c r="K89"/>
  <c r="L89"/>
  <c r="E89"/>
  <c r="J36"/>
  <c r="K36" s="1"/>
  <c r="L36" s="1"/>
  <c r="I12"/>
  <c r="H12"/>
  <c r="L14"/>
  <c r="H8"/>
  <c r="I8"/>
  <c r="J8"/>
  <c r="K8"/>
  <c r="L8"/>
  <c r="G8"/>
  <c r="K7"/>
  <c r="L7" s="1"/>
  <c r="J7"/>
  <c r="H15"/>
  <c r="H9"/>
  <c r="E98"/>
  <c r="F96"/>
  <c r="G96"/>
  <c r="H96"/>
  <c r="I96"/>
  <c r="E96"/>
  <c r="E73"/>
  <c r="F73"/>
  <c r="G73"/>
  <c r="H73"/>
  <c r="I73"/>
  <c r="J73"/>
  <c r="K73"/>
  <c r="L73"/>
  <c r="F94"/>
  <c r="G94"/>
  <c r="H94"/>
  <c r="I94"/>
  <c r="F75"/>
  <c r="G75"/>
  <c r="H75"/>
  <c r="I75"/>
  <c r="J75"/>
  <c r="K75"/>
  <c r="L75"/>
  <c r="E75"/>
  <c r="J95"/>
  <c r="K95" s="1"/>
  <c r="E87"/>
  <c r="F87"/>
  <c r="K85"/>
  <c r="L85"/>
  <c r="E85"/>
  <c r="E83"/>
  <c r="E81"/>
  <c r="E78"/>
  <c r="F70"/>
  <c r="G70"/>
  <c r="H70"/>
  <c r="I70"/>
  <c r="J70"/>
  <c r="K70"/>
  <c r="L70"/>
  <c r="E70"/>
  <c r="H63"/>
  <c r="I63"/>
  <c r="J63"/>
  <c r="K63"/>
  <c r="L63"/>
  <c r="G63"/>
  <c r="H64"/>
  <c r="I64"/>
  <c r="J64"/>
  <c r="K64"/>
  <c r="L64"/>
  <c r="G64"/>
  <c r="F63"/>
  <c r="E63"/>
  <c r="E52"/>
  <c r="E45"/>
  <c r="H39"/>
  <c r="G39"/>
  <c r="G38"/>
  <c r="F38"/>
  <c r="H36"/>
  <c r="I39" s="1"/>
  <c r="I85"/>
  <c r="H26"/>
  <c r="G26"/>
  <c r="F26"/>
  <c r="I26"/>
  <c r="L26"/>
  <c r="H23"/>
  <c r="I23"/>
  <c r="J23"/>
  <c r="K23"/>
  <c r="L23"/>
  <c r="G23"/>
  <c r="H22"/>
  <c r="I22"/>
  <c r="J22"/>
  <c r="K22"/>
  <c r="L22"/>
  <c r="G22"/>
  <c r="H19"/>
  <c r="I19"/>
  <c r="J19"/>
  <c r="L19"/>
  <c r="G19"/>
  <c r="H18"/>
  <c r="I18"/>
  <c r="L18"/>
  <c r="G18"/>
  <c r="F18"/>
  <c r="E18"/>
  <c r="I15"/>
  <c r="G15"/>
  <c r="G14"/>
  <c r="F14"/>
  <c r="I9"/>
  <c r="G9"/>
  <c r="F9"/>
  <c r="G31"/>
  <c r="I31"/>
  <c r="E30"/>
  <c r="G78"/>
  <c r="G30" l="1"/>
  <c r="J96"/>
  <c r="K96"/>
  <c r="F78"/>
  <c r="J85"/>
  <c r="H85"/>
  <c r="F85"/>
  <c r="G85"/>
  <c r="I36"/>
  <c r="L38" s="1"/>
  <c r="F30"/>
  <c r="H31"/>
  <c r="H38"/>
  <c r="J26"/>
  <c r="K26"/>
  <c r="J39" l="1"/>
  <c r="K39"/>
  <c r="J38"/>
  <c r="I38"/>
  <c r="K38"/>
  <c r="L39"/>
  <c r="F83"/>
  <c r="I78"/>
  <c r="H78"/>
  <c r="G87"/>
  <c r="F81"/>
  <c r="K78" l="1"/>
  <c r="J78"/>
  <c r="H80"/>
  <c r="G81"/>
  <c r="H87"/>
  <c r="G83"/>
  <c r="L78" l="1"/>
  <c r="H83"/>
  <c r="I87"/>
  <c r="I80"/>
  <c r="H81"/>
  <c r="G53"/>
  <c r="F52"/>
  <c r="I81" l="1"/>
  <c r="J87"/>
  <c r="I83"/>
  <c r="G52"/>
  <c r="G45"/>
  <c r="G46"/>
  <c r="H43"/>
  <c r="L87" l="1"/>
  <c r="K87"/>
  <c r="L81"/>
  <c r="K81"/>
  <c r="J81"/>
  <c r="H45"/>
  <c r="H46"/>
  <c r="I53"/>
  <c r="H52"/>
  <c r="I52" l="1"/>
  <c r="J53"/>
  <c r="J52" l="1"/>
  <c r="K53"/>
  <c r="L52" l="1"/>
  <c r="K52"/>
  <c r="L53"/>
  <c r="J83"/>
  <c r="K83"/>
  <c r="L83"/>
  <c r="J15"/>
  <c r="I46" l="1"/>
  <c r="K14"/>
  <c r="L15"/>
  <c r="K15"/>
  <c r="J14"/>
  <c r="K98" l="1"/>
  <c r="J98"/>
  <c r="L98"/>
  <c r="I98"/>
  <c r="I28"/>
  <c r="I43" s="1"/>
  <c r="J46" l="1"/>
  <c r="I45"/>
  <c r="J31"/>
  <c r="J43"/>
  <c r="J45" s="1"/>
  <c r="K46" l="1"/>
  <c r="K28"/>
  <c r="L28" l="1"/>
  <c r="K43"/>
  <c r="L46" l="1"/>
  <c r="L43"/>
  <c r="L45" s="1"/>
  <c r="K45"/>
</calcChain>
</file>

<file path=xl/sharedStrings.xml><?xml version="1.0" encoding="utf-8"?>
<sst xmlns="http://schemas.openxmlformats.org/spreadsheetml/2006/main" count="196" uniqueCount="70">
  <si>
    <t>Индекс промышленного производства</t>
  </si>
  <si>
    <t>Объем инвестиций в основной капитал за счет всех источников -  всего</t>
  </si>
  <si>
    <t>Наименование показателя</t>
  </si>
  <si>
    <t>Ед. изм.</t>
  </si>
  <si>
    <t>млн.руб.</t>
  </si>
  <si>
    <t>%</t>
  </si>
  <si>
    <t>руб.</t>
  </si>
  <si>
    <t>Ввод в действие жилых домов</t>
  </si>
  <si>
    <t>кв. м</t>
  </si>
  <si>
    <t>Введено жилья на душу населения</t>
  </si>
  <si>
    <t xml:space="preserve">Розничный товарооборот </t>
  </si>
  <si>
    <t>Малый бизнес</t>
  </si>
  <si>
    <t>ед.</t>
  </si>
  <si>
    <t>в том числе:</t>
  </si>
  <si>
    <t>Выплаты социального характера</t>
  </si>
  <si>
    <t>из них:</t>
  </si>
  <si>
    <t>Добыча полезных ископаемых</t>
  </si>
  <si>
    <t>Обрабатывающие производства</t>
  </si>
  <si>
    <t>Прогноз на:</t>
  </si>
  <si>
    <t>Количество индивидуальных предпринимателей</t>
  </si>
  <si>
    <t>Промышленное производство:</t>
  </si>
  <si>
    <t>Среднесписочная численность работников (без внешних совместителей) по полному кругу организаций,</t>
  </si>
  <si>
    <t>Среднемесячная начисленная заработная плата (без выплат социального характера) по полному кругу организаций,</t>
  </si>
  <si>
    <t xml:space="preserve">Выручка от реализации продукции, работ, услуг (в действующих ценах) по полному кругу организаций, </t>
  </si>
  <si>
    <t>Уд. вес выручки предприятий микропредприятий в выручке  в целом по МО</t>
  </si>
  <si>
    <t>чел.</t>
  </si>
  <si>
    <t>Уровень регистрируемой безработицы (к трудоспособному населению)</t>
  </si>
  <si>
    <t>Прибыль прибыльных предприятий (с учетом предприятий малого бизнеса)</t>
  </si>
  <si>
    <t>Доходный потенциал (объем налогов, формируемых на территории) - всего:</t>
  </si>
  <si>
    <t>Доходный потенциал территориии</t>
  </si>
  <si>
    <t>из них по категориям работников: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</si>
  <si>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с учетом "дорожных карт" МО - всего, 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</si>
  <si>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</si>
  <si>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</si>
  <si>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</si>
  <si>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</si>
  <si>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Обрабатывающие производства (С):</t>
  </si>
  <si>
    <t>Объем отгруженных товаров собственного производства, выполненных работ и услуг</t>
  </si>
  <si>
    <t>Строительство:</t>
  </si>
  <si>
    <t>Объем работ</t>
  </si>
  <si>
    <t>Торговля оптовая и розничная; ремонт автотранспортных средств и мотоциклов</t>
  </si>
  <si>
    <t>Число действующих малых предприятий - всего</t>
  </si>
  <si>
    <t>Объем отгруженных товаров собственного производства, выполненных работ и услуг собственными силами (В+С+D+E):</t>
  </si>
  <si>
    <t>2022 год</t>
  </si>
  <si>
    <t>2023 год</t>
  </si>
  <si>
    <t>2024 год</t>
  </si>
  <si>
    <t>2025 год</t>
  </si>
  <si>
    <t>Варианты</t>
  </si>
  <si>
    <t>1 вар.</t>
  </si>
  <si>
    <t>2 вар.</t>
  </si>
  <si>
    <t>Динамика к предыдущему году</t>
  </si>
  <si>
    <t>Обеспечение электрической энергией, газом и паром; кондиционирование воздуха, водоснабженние, водоотведение, утилизация отходов</t>
  </si>
  <si>
    <t>Индекс промышленного производства - всего</t>
  </si>
  <si>
    <t>Обеспечение электрической энергией, газом и паром; кондиционирование воздуха (D), водоснабжение, водоотведение, утилизация отходов (E):</t>
  </si>
  <si>
    <t xml:space="preserve">Численность постоянного населения </t>
  </si>
  <si>
    <t>Деятельность в области образования</t>
  </si>
  <si>
    <t>млн. руб.</t>
  </si>
  <si>
    <r>
      <t xml:space="preserve">Деятельность </t>
    </r>
    <r>
      <rPr>
        <sz val="14"/>
        <rFont val="Times New Roman"/>
        <family val="1"/>
        <charset val="204"/>
      </rPr>
      <t>в области культуры</t>
    </r>
    <r>
      <rPr>
        <sz val="14"/>
        <rFont val="Times New Roman"/>
        <family val="1"/>
      </rPr>
      <t>, спорта, организации досуга и развлечений</t>
    </r>
  </si>
  <si>
    <t>Мэр муниципального образования г. Бодайбо и района</t>
  </si>
  <si>
    <t>Е.Ю. Юмашев</t>
  </si>
  <si>
    <t>Приложение</t>
  </si>
  <si>
    <t>Факт 
2019 года</t>
  </si>
  <si>
    <t>2026 год</t>
  </si>
  <si>
    <t>Основные показатели долгосрочного прогноза социально-экономического развития муниципального образования города Бодайбо и района  на 2022-2027 годов</t>
  </si>
  <si>
    <t>Факт 
2020 года</t>
  </si>
  <si>
    <t>Оценка 
2021 года</t>
  </si>
  <si>
    <t>2027 год</t>
  </si>
  <si>
    <t xml:space="preserve">Фонд начисленной заработной платы по полному кругу организаций, </t>
  </si>
  <si>
    <t>Подготовил:  Соколова О.А.</t>
  </si>
  <si>
    <t xml:space="preserve">                                     к постановалению Администрации г. Бодайбо и района       от 10.11.2021 № 224-п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</si>
</sst>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2">
    <font>
      <sz val="10"/>
      <name val="Arial Cyr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FF0000"/>
      <name val="Arial Cyr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/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55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3" fillId="0" borderId="0" xfId="0" applyFont="1"/>
    <xf numFmtId="0" fontId="10" fillId="0" borderId="0" xfId="0" applyFont="1"/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1" xfId="0" applyBorder="1"/>
    <xf numFmtId="49" fontId="14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65" fontId="10" fillId="0" borderId="2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/>
    </xf>
    <xf numFmtId="165" fontId="1" fillId="0" borderId="2" xfId="0" applyNumberFormat="1" applyFont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17" fillId="0" borderId="0" xfId="0" applyFont="1"/>
    <xf numFmtId="165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3" fontId="0" fillId="0" borderId="0" xfId="0" applyNumberFormat="1" applyFont="1"/>
    <xf numFmtId="0" fontId="4" fillId="0" borderId="1" xfId="0" applyFont="1" applyBorder="1" applyAlignment="1">
      <alignment horizontal="justify" vertical="center" wrapText="1"/>
    </xf>
    <xf numFmtId="165" fontId="0" fillId="0" borderId="0" xfId="0" applyNumberFormat="1"/>
    <xf numFmtId="0" fontId="11" fillId="0" borderId="0" xfId="0" applyFont="1" applyFill="1" applyBorder="1" applyAlignment="1">
      <alignment vertical="center" wrapText="1"/>
    </xf>
    <xf numFmtId="0" fontId="11" fillId="0" borderId="0" xfId="0" applyFont="1"/>
    <xf numFmtId="0" fontId="18" fillId="0" borderId="0" xfId="0" applyFont="1"/>
    <xf numFmtId="0" fontId="15" fillId="0" borderId="0" xfId="0" applyFont="1"/>
    <xf numFmtId="165" fontId="19" fillId="0" borderId="2" xfId="0" applyNumberFormat="1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65" fontId="19" fillId="0" borderId="4" xfId="0" applyNumberFormat="1" applyFont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0" fontId="4" fillId="0" borderId="1" xfId="0" applyFont="1" applyBorder="1" applyAlignment="1">
      <alignment horizontal="left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 wrapText="1"/>
    </xf>
    <xf numFmtId="165" fontId="19" fillId="0" borderId="6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165" fontId="10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vertical="top" wrapText="1"/>
    </xf>
    <xf numFmtId="164" fontId="10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3" fontId="2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6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3" fontId="2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 wrapText="1"/>
    </xf>
    <xf numFmtId="165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165" fontId="2" fillId="0" borderId="9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165" fontId="10" fillId="0" borderId="9" xfId="0" applyNumberFormat="1" applyFont="1" applyFill="1" applyBorder="1" applyAlignment="1">
      <alignment horizontal="center" vertical="center" wrapText="1"/>
    </xf>
    <xf numFmtId="165" fontId="10" fillId="0" borderId="8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right"/>
    </xf>
    <xf numFmtId="165" fontId="6" fillId="0" borderId="1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50"/>
  </sheetPr>
  <dimension ref="A1:R107"/>
  <sheetViews>
    <sheetView tabSelected="1" view="pageBreakPreview" zoomScale="75" zoomScaleNormal="75" workbookViewId="0">
      <pane ySplit="6" topLeftCell="A7" activePane="bottomLeft" state="frozen"/>
      <selection pane="bottomLeft" activeCell="P7" sqref="P7"/>
    </sheetView>
  </sheetViews>
  <sheetFormatPr defaultRowHeight="12.75"/>
  <cols>
    <col min="1" max="1" width="66.140625" customWidth="1"/>
    <col min="2" max="2" width="13" customWidth="1"/>
    <col min="3" max="4" width="13.85546875" customWidth="1"/>
    <col min="5" max="5" width="14.140625" customWidth="1"/>
    <col min="6" max="6" width="13" customWidth="1"/>
    <col min="7" max="7" width="15" bestFit="1" customWidth="1"/>
    <col min="8" max="9" width="14.85546875" customWidth="1"/>
    <col min="10" max="10" width="14" customWidth="1"/>
    <col min="11" max="11" width="12.85546875" customWidth="1"/>
    <col min="12" max="12" width="12.85546875" bestFit="1" customWidth="1"/>
  </cols>
  <sheetData>
    <row r="1" spans="1:13" ht="22.5" customHeight="1">
      <c r="A1" s="179"/>
      <c r="B1" s="179"/>
      <c r="C1" s="179"/>
      <c r="D1" s="179"/>
      <c r="E1" s="179"/>
      <c r="F1" s="179"/>
      <c r="G1" s="179"/>
      <c r="H1" s="179"/>
      <c r="I1" s="179"/>
      <c r="J1" s="178" t="s">
        <v>60</v>
      </c>
      <c r="K1" s="178"/>
      <c r="L1" s="178"/>
    </row>
    <row r="2" spans="1:13" ht="41.25" customHeight="1">
      <c r="A2" s="56"/>
      <c r="B2" s="56"/>
      <c r="C2" s="56"/>
      <c r="D2" s="56"/>
      <c r="E2" s="56"/>
      <c r="F2" s="179" t="s">
        <v>69</v>
      </c>
      <c r="G2" s="190"/>
      <c r="H2" s="190"/>
      <c r="I2" s="190"/>
      <c r="J2" s="190"/>
      <c r="K2" s="190"/>
      <c r="L2" s="190"/>
    </row>
    <row r="3" spans="1:13" ht="51" customHeight="1">
      <c r="A3" s="182" t="s">
        <v>63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21" customHeight="1">
      <c r="A4" s="156" t="s">
        <v>2</v>
      </c>
      <c r="B4" s="186" t="s">
        <v>3</v>
      </c>
      <c r="C4" s="188" t="s">
        <v>47</v>
      </c>
      <c r="D4" s="180" t="s">
        <v>61</v>
      </c>
      <c r="E4" s="156" t="s">
        <v>64</v>
      </c>
      <c r="F4" s="156" t="s">
        <v>65</v>
      </c>
      <c r="G4" s="183" t="s">
        <v>18</v>
      </c>
      <c r="H4" s="184"/>
      <c r="I4" s="184"/>
      <c r="J4" s="184"/>
      <c r="K4" s="184"/>
      <c r="L4" s="185"/>
    </row>
    <row r="5" spans="1:13" ht="22.9" customHeight="1">
      <c r="A5" s="157"/>
      <c r="B5" s="187"/>
      <c r="C5" s="189"/>
      <c r="D5" s="181"/>
      <c r="E5" s="157"/>
      <c r="F5" s="157"/>
      <c r="G5" s="26" t="s">
        <v>43</v>
      </c>
      <c r="H5" s="102" t="s">
        <v>44</v>
      </c>
      <c r="I5" s="102" t="s">
        <v>45</v>
      </c>
      <c r="J5" s="104" t="s">
        <v>46</v>
      </c>
      <c r="K5" s="104" t="s">
        <v>62</v>
      </c>
      <c r="L5" s="104" t="s">
        <v>66</v>
      </c>
    </row>
    <row r="6" spans="1:13" ht="18.75">
      <c r="A6" s="158" t="s">
        <v>20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</row>
    <row r="7" spans="1:13" ht="18.75">
      <c r="A7" s="160" t="s">
        <v>23</v>
      </c>
      <c r="B7" s="162" t="s">
        <v>4</v>
      </c>
      <c r="C7" s="113" t="s">
        <v>48</v>
      </c>
      <c r="D7" s="164">
        <v>92916.9</v>
      </c>
      <c r="E7" s="168">
        <v>94703.9</v>
      </c>
      <c r="F7" s="168">
        <v>98407.4</v>
      </c>
      <c r="G7" s="117">
        <v>100967.2</v>
      </c>
      <c r="H7" s="117">
        <v>104906.7</v>
      </c>
      <c r="I7" s="117">
        <v>109190.5</v>
      </c>
      <c r="J7" s="117">
        <f>J9*I7/100</f>
        <v>112575.40549999999</v>
      </c>
      <c r="K7" s="117">
        <f t="shared" ref="K7:L7" si="0">K9*J7/100</f>
        <v>115727.516854</v>
      </c>
      <c r="L7" s="117">
        <f t="shared" si="0"/>
        <v>120588.072561868</v>
      </c>
      <c r="M7" s="37"/>
    </row>
    <row r="8" spans="1:13" ht="18.75">
      <c r="A8" s="161"/>
      <c r="B8" s="163"/>
      <c r="C8" s="113" t="s">
        <v>49</v>
      </c>
      <c r="D8" s="165"/>
      <c r="E8" s="169"/>
      <c r="F8" s="169"/>
      <c r="G8" s="117">
        <f>F7*G10/100</f>
        <v>101458.0294</v>
      </c>
      <c r="H8" s="117">
        <f t="shared" ref="H8:L8" si="1">G7*H10/100</f>
        <v>104702.98640000001</v>
      </c>
      <c r="I8" s="117">
        <f t="shared" si="1"/>
        <v>109627.5015</v>
      </c>
      <c r="J8" s="125">
        <f t="shared" si="1"/>
        <v>114431.644</v>
      </c>
      <c r="K8" s="125">
        <f t="shared" si="1"/>
        <v>116740.6955035</v>
      </c>
      <c r="L8" s="125">
        <f t="shared" si="1"/>
        <v>121166.71014613799</v>
      </c>
      <c r="M8" s="37"/>
    </row>
    <row r="9" spans="1:13" ht="18.75">
      <c r="A9" s="173" t="s">
        <v>50</v>
      </c>
      <c r="B9" s="162" t="s">
        <v>5</v>
      </c>
      <c r="C9" s="113" t="s">
        <v>48</v>
      </c>
      <c r="D9" s="174">
        <v>117</v>
      </c>
      <c r="E9" s="176">
        <v>101.8</v>
      </c>
      <c r="F9" s="176">
        <f>F7/E7*100</f>
        <v>103.91060980593197</v>
      </c>
      <c r="G9" s="60">
        <f>G7/F7*100</f>
        <v>102.60122714348718</v>
      </c>
      <c r="H9" s="60">
        <f>H7/G7*100</f>
        <v>103.90176215642309</v>
      </c>
      <c r="I9" s="60">
        <f t="shared" ref="I9" si="2">I7/H7*100</f>
        <v>104.08343795010234</v>
      </c>
      <c r="J9" s="60">
        <v>103.1</v>
      </c>
      <c r="K9" s="60">
        <v>102.8</v>
      </c>
      <c r="L9" s="60">
        <v>104.2</v>
      </c>
      <c r="M9" s="37"/>
    </row>
    <row r="10" spans="1:13" ht="18.75">
      <c r="A10" s="173"/>
      <c r="B10" s="163"/>
      <c r="C10" s="113" t="s">
        <v>49</v>
      </c>
      <c r="D10" s="175"/>
      <c r="E10" s="177"/>
      <c r="F10" s="177"/>
      <c r="G10" s="60">
        <v>103.1</v>
      </c>
      <c r="H10" s="60">
        <v>103.7</v>
      </c>
      <c r="I10" s="60">
        <v>104.5</v>
      </c>
      <c r="J10" s="60">
        <v>104.8</v>
      </c>
      <c r="K10" s="60">
        <v>103.7</v>
      </c>
      <c r="L10" s="60">
        <v>104.7</v>
      </c>
      <c r="M10" s="37"/>
    </row>
    <row r="11" spans="1:13" ht="18.75">
      <c r="A11" s="58" t="s">
        <v>15</v>
      </c>
      <c r="B11" s="55"/>
      <c r="C11" s="105"/>
      <c r="D11" s="111"/>
      <c r="E11" s="59"/>
      <c r="F11" s="59"/>
      <c r="G11" s="111"/>
      <c r="H11" s="111"/>
      <c r="I11" s="111"/>
      <c r="J11" s="123"/>
      <c r="K11" s="123"/>
      <c r="L11" s="123"/>
    </row>
    <row r="12" spans="1:13" ht="18.75">
      <c r="A12" s="170" t="s">
        <v>16</v>
      </c>
      <c r="B12" s="172" t="s">
        <v>4</v>
      </c>
      <c r="C12" s="113" t="s">
        <v>48</v>
      </c>
      <c r="D12" s="143">
        <v>80369.5</v>
      </c>
      <c r="E12" s="143">
        <v>81001.100000000006</v>
      </c>
      <c r="F12" s="143">
        <v>84542.5</v>
      </c>
      <c r="G12" s="54">
        <v>87624.8</v>
      </c>
      <c r="H12" s="54">
        <f>G12*H14/100</f>
        <v>89815.42</v>
      </c>
      <c r="I12" s="54">
        <f>H12*I14/100</f>
        <v>92599.698019999996</v>
      </c>
      <c r="J12" s="54">
        <v>93111.7</v>
      </c>
      <c r="K12" s="54">
        <v>94517.2</v>
      </c>
      <c r="L12" s="54">
        <v>100414.2</v>
      </c>
    </row>
    <row r="13" spans="1:13" ht="18.75">
      <c r="A13" s="171"/>
      <c r="B13" s="172"/>
      <c r="C13" s="113" t="s">
        <v>49</v>
      </c>
      <c r="D13" s="144"/>
      <c r="E13" s="144"/>
      <c r="F13" s="144"/>
      <c r="G13" s="54">
        <v>91929</v>
      </c>
      <c r="H13" s="54">
        <v>91042.2</v>
      </c>
      <c r="I13" s="54">
        <v>94865.9</v>
      </c>
      <c r="J13" s="54">
        <v>96811.7</v>
      </c>
      <c r="K13" s="54">
        <v>98122.4</v>
      </c>
      <c r="L13" s="54">
        <v>103150.5</v>
      </c>
    </row>
    <row r="14" spans="1:13" ht="18.75">
      <c r="A14" s="128" t="s">
        <v>50</v>
      </c>
      <c r="B14" s="139" t="s">
        <v>5</v>
      </c>
      <c r="C14" s="109" t="s">
        <v>48</v>
      </c>
      <c r="D14" s="174">
        <v>114</v>
      </c>
      <c r="E14" s="191">
        <v>103.3</v>
      </c>
      <c r="F14" s="191">
        <f>F12/E12*100</f>
        <v>104.37203939205763</v>
      </c>
      <c r="G14" s="114">
        <f>G12/F12*100</f>
        <v>103.64585859183251</v>
      </c>
      <c r="H14" s="114">
        <v>102.5</v>
      </c>
      <c r="I14" s="114">
        <v>103.1</v>
      </c>
      <c r="J14" s="124">
        <f t="shared" ref="J14:K14" si="3">J12/I12*100</f>
        <v>100.55291970810684</v>
      </c>
      <c r="K14" s="124">
        <f t="shared" si="3"/>
        <v>101.50947732669471</v>
      </c>
      <c r="L14" s="124">
        <f>L13/K13*100</f>
        <v>105.12431412195382</v>
      </c>
    </row>
    <row r="15" spans="1:13" ht="18.75">
      <c r="A15" s="128"/>
      <c r="B15" s="139"/>
      <c r="C15" s="109" t="s">
        <v>49</v>
      </c>
      <c r="D15" s="175"/>
      <c r="E15" s="191"/>
      <c r="F15" s="191"/>
      <c r="G15" s="114">
        <f>G13/F12*100</f>
        <v>108.73702575627644</v>
      </c>
      <c r="H15" s="114">
        <f>H13/G12*100</f>
        <v>103.90003743232509</v>
      </c>
      <c r="I15" s="114">
        <f t="shared" ref="I15:L15" si="4">I13/H12*100</f>
        <v>105.62317695558289</v>
      </c>
      <c r="J15" s="124">
        <f t="shared" si="4"/>
        <v>104.5486130841272</v>
      </c>
      <c r="K15" s="124">
        <f t="shared" si="4"/>
        <v>105.38138601271376</v>
      </c>
      <c r="L15" s="124">
        <f t="shared" si="4"/>
        <v>109.13410469205604</v>
      </c>
    </row>
    <row r="16" spans="1:13" ht="18.75">
      <c r="A16" s="170" t="s">
        <v>17</v>
      </c>
      <c r="B16" s="172" t="s">
        <v>4</v>
      </c>
      <c r="C16" s="113" t="s">
        <v>48</v>
      </c>
      <c r="D16" s="143">
        <v>345.8</v>
      </c>
      <c r="E16" s="143">
        <v>411.2</v>
      </c>
      <c r="F16" s="143">
        <v>435.6</v>
      </c>
      <c r="G16" s="54">
        <v>448.2</v>
      </c>
      <c r="H16" s="54">
        <v>451.1</v>
      </c>
      <c r="I16" s="54">
        <v>451.1</v>
      </c>
      <c r="J16" s="54">
        <v>451.1</v>
      </c>
      <c r="K16" s="54">
        <v>451.1</v>
      </c>
      <c r="L16" s="54">
        <v>451.1</v>
      </c>
    </row>
    <row r="17" spans="1:13" ht="18.75">
      <c r="A17" s="170"/>
      <c r="B17" s="172"/>
      <c r="C17" s="113" t="s">
        <v>49</v>
      </c>
      <c r="D17" s="144"/>
      <c r="E17" s="144"/>
      <c r="F17" s="144"/>
      <c r="G17" s="54">
        <v>461.2</v>
      </c>
      <c r="H17" s="54">
        <v>461.2</v>
      </c>
      <c r="I17" s="54">
        <v>462.2</v>
      </c>
      <c r="J17" s="54">
        <v>462.2</v>
      </c>
      <c r="K17" s="54">
        <v>462.2</v>
      </c>
      <c r="L17" s="54">
        <v>462.2</v>
      </c>
    </row>
    <row r="18" spans="1:13" ht="18.75">
      <c r="A18" s="128" t="s">
        <v>50</v>
      </c>
      <c r="B18" s="136" t="s">
        <v>5</v>
      </c>
      <c r="C18" s="108" t="s">
        <v>48</v>
      </c>
      <c r="D18" s="192">
        <v>118.8</v>
      </c>
      <c r="E18" s="192">
        <f>E16/D16*100</f>
        <v>118.91266628108733</v>
      </c>
      <c r="F18" s="192">
        <f>F16/E16*100</f>
        <v>105.93385214007782</v>
      </c>
      <c r="G18" s="83">
        <f>G16/F16*100</f>
        <v>102.89256198347107</v>
      </c>
      <c r="H18" s="83">
        <f t="shared" ref="H18:L18" si="5">H16/G16*100</f>
        <v>100.64703257474343</v>
      </c>
      <c r="I18" s="83">
        <f t="shared" si="5"/>
        <v>100</v>
      </c>
      <c r="J18" s="83">
        <v>100.1</v>
      </c>
      <c r="K18" s="83">
        <v>100.1</v>
      </c>
      <c r="L18" s="83">
        <f t="shared" si="5"/>
        <v>100</v>
      </c>
    </row>
    <row r="19" spans="1:13" ht="18.75">
      <c r="A19" s="128"/>
      <c r="B19" s="136"/>
      <c r="C19" s="108" t="s">
        <v>49</v>
      </c>
      <c r="D19" s="193"/>
      <c r="E19" s="193"/>
      <c r="F19" s="193"/>
      <c r="G19" s="83">
        <f>G17/F16*100</f>
        <v>105.87695133149677</v>
      </c>
      <c r="H19" s="83">
        <f t="shared" ref="H19:L19" si="6">H17/G16*100</f>
        <v>102.90049085229809</v>
      </c>
      <c r="I19" s="83">
        <f t="shared" si="6"/>
        <v>102.46065174019063</v>
      </c>
      <c r="J19" s="83">
        <f t="shared" si="6"/>
        <v>102.46065174019063</v>
      </c>
      <c r="K19" s="83">
        <v>101.2</v>
      </c>
      <c r="L19" s="83">
        <f t="shared" si="6"/>
        <v>102.46065174019063</v>
      </c>
    </row>
    <row r="20" spans="1:13" ht="31.5" customHeight="1">
      <c r="A20" s="173" t="s">
        <v>51</v>
      </c>
      <c r="B20" s="194" t="s">
        <v>4</v>
      </c>
      <c r="C20" s="115" t="s">
        <v>48</v>
      </c>
      <c r="D20" s="143">
        <v>4923.8</v>
      </c>
      <c r="E20" s="143">
        <v>4987.8</v>
      </c>
      <c r="F20" s="143">
        <v>4991.8</v>
      </c>
      <c r="G20" s="52">
        <v>4957</v>
      </c>
      <c r="H20" s="52">
        <v>5011.8</v>
      </c>
      <c r="I20" s="52">
        <v>5113.3999999999996</v>
      </c>
      <c r="J20" s="52">
        <v>5317.3</v>
      </c>
      <c r="K20" s="52">
        <v>5317.3</v>
      </c>
      <c r="L20" s="52">
        <v>5317.3</v>
      </c>
      <c r="M20" s="1"/>
    </row>
    <row r="21" spans="1:13" ht="30.75" customHeight="1">
      <c r="A21" s="173"/>
      <c r="B21" s="194"/>
      <c r="C21" s="115" t="s">
        <v>49</v>
      </c>
      <c r="D21" s="144"/>
      <c r="E21" s="195"/>
      <c r="F21" s="195"/>
      <c r="G21" s="54">
        <v>5191.5</v>
      </c>
      <c r="H21" s="54">
        <v>5191.5</v>
      </c>
      <c r="I21" s="54">
        <v>5285.9</v>
      </c>
      <c r="J21" s="52">
        <v>5421.7</v>
      </c>
      <c r="K21" s="52">
        <v>5421.7</v>
      </c>
      <c r="L21" s="52">
        <v>5421.7</v>
      </c>
      <c r="M21" s="1"/>
    </row>
    <row r="22" spans="1:13" ht="21" customHeight="1">
      <c r="A22" s="128" t="s">
        <v>50</v>
      </c>
      <c r="B22" s="136" t="s">
        <v>5</v>
      </c>
      <c r="C22" s="108" t="s">
        <v>48</v>
      </c>
      <c r="D22" s="131">
        <v>100.4</v>
      </c>
      <c r="E22" s="131">
        <v>100.2</v>
      </c>
      <c r="F22" s="131">
        <v>100.2</v>
      </c>
      <c r="G22" s="54">
        <f>G20/F20*100</f>
        <v>99.302856684963331</v>
      </c>
      <c r="H22" s="54">
        <f t="shared" ref="H22:L22" si="7">H20/G20*100</f>
        <v>101.10550736332459</v>
      </c>
      <c r="I22" s="54">
        <f t="shared" si="7"/>
        <v>102.02721577078096</v>
      </c>
      <c r="J22" s="54">
        <f t="shared" si="7"/>
        <v>103.98756209175892</v>
      </c>
      <c r="K22" s="54">
        <f t="shared" si="7"/>
        <v>100</v>
      </c>
      <c r="L22" s="54">
        <f t="shared" si="7"/>
        <v>100</v>
      </c>
      <c r="M22" s="1"/>
    </row>
    <row r="23" spans="1:13" ht="21.75" customHeight="1">
      <c r="A23" s="128"/>
      <c r="B23" s="136"/>
      <c r="C23" s="108" t="s">
        <v>49</v>
      </c>
      <c r="D23" s="199"/>
      <c r="E23" s="199"/>
      <c r="F23" s="199"/>
      <c r="G23" s="54">
        <f>G21/F20*100</f>
        <v>104.00056091990864</v>
      </c>
      <c r="H23" s="54">
        <f t="shared" ref="H23:L23" si="8">H21/G20*100</f>
        <v>104.73068388137987</v>
      </c>
      <c r="I23" s="54">
        <f t="shared" si="8"/>
        <v>105.46909294066002</v>
      </c>
      <c r="J23" s="54">
        <f t="shared" si="8"/>
        <v>106.02925646340987</v>
      </c>
      <c r="K23" s="54">
        <f t="shared" si="8"/>
        <v>101.9634024787016</v>
      </c>
      <c r="L23" s="54">
        <f t="shared" si="8"/>
        <v>101.9634024787016</v>
      </c>
      <c r="M23" s="1"/>
    </row>
    <row r="24" spans="1:13" ht="21.75" customHeight="1">
      <c r="A24" s="196" t="s">
        <v>27</v>
      </c>
      <c r="B24" s="197" t="s">
        <v>4</v>
      </c>
      <c r="C24" s="113" t="s">
        <v>48</v>
      </c>
      <c r="D24" s="168">
        <v>25611.200000000001</v>
      </c>
      <c r="E24" s="198">
        <v>26021</v>
      </c>
      <c r="F24" s="198">
        <v>26437.3</v>
      </c>
      <c r="G24" s="117">
        <v>25726.7</v>
      </c>
      <c r="H24" s="117">
        <v>28000.3</v>
      </c>
      <c r="I24" s="117">
        <v>28115.7</v>
      </c>
      <c r="J24" s="117">
        <v>28115.7</v>
      </c>
      <c r="K24" s="117">
        <v>28115.7</v>
      </c>
      <c r="L24" s="117">
        <v>28115.7</v>
      </c>
      <c r="M24" s="1"/>
    </row>
    <row r="25" spans="1:13" ht="21.75" customHeight="1">
      <c r="A25" s="196"/>
      <c r="B25" s="197"/>
      <c r="C25" s="113" t="s">
        <v>49</v>
      </c>
      <c r="D25" s="169"/>
      <c r="E25" s="198"/>
      <c r="F25" s="198"/>
      <c r="G25" s="117">
        <v>26726.7</v>
      </c>
      <c r="H25" s="117">
        <v>28170.3</v>
      </c>
      <c r="I25" s="117">
        <v>29522.400000000001</v>
      </c>
      <c r="J25" s="117">
        <v>29522.400000000001</v>
      </c>
      <c r="K25" s="117">
        <v>29522.400000000001</v>
      </c>
      <c r="L25" s="117">
        <v>29522.400000000001</v>
      </c>
      <c r="M25" s="1"/>
    </row>
    <row r="26" spans="1:13" ht="21.75" customHeight="1">
      <c r="A26" s="128" t="s">
        <v>50</v>
      </c>
      <c r="B26" s="139" t="s">
        <v>5</v>
      </c>
      <c r="C26" s="109" t="s">
        <v>48</v>
      </c>
      <c r="D26" s="137">
        <v>108</v>
      </c>
      <c r="E26" s="137">
        <v>101.6</v>
      </c>
      <c r="F26" s="137">
        <f>F24/E24*100</f>
        <v>101.5998616502056</v>
      </c>
      <c r="G26" s="84">
        <f>G24/F24*100</f>
        <v>97.312130966475394</v>
      </c>
      <c r="H26" s="84">
        <f t="shared" ref="H26:L26" si="9">H24/G24*100</f>
        <v>108.83751122374807</v>
      </c>
      <c r="I26" s="84">
        <f t="shared" si="9"/>
        <v>100.41213844137384</v>
      </c>
      <c r="J26" s="84">
        <f t="shared" si="9"/>
        <v>100</v>
      </c>
      <c r="K26" s="84">
        <f t="shared" si="9"/>
        <v>100</v>
      </c>
      <c r="L26" s="84">
        <f t="shared" si="9"/>
        <v>100</v>
      </c>
      <c r="M26" s="1"/>
    </row>
    <row r="27" spans="1:13" ht="19.5" customHeight="1">
      <c r="A27" s="128"/>
      <c r="B27" s="139"/>
      <c r="C27" s="109" t="s">
        <v>49</v>
      </c>
      <c r="D27" s="138"/>
      <c r="E27" s="138"/>
      <c r="F27" s="138"/>
      <c r="G27" s="84">
        <v>103.8</v>
      </c>
      <c r="H27" s="84">
        <v>117.5</v>
      </c>
      <c r="I27" s="84">
        <v>130</v>
      </c>
      <c r="J27" s="84">
        <v>103.7</v>
      </c>
      <c r="K27" s="84">
        <v>104.2</v>
      </c>
      <c r="L27" s="84">
        <v>104.2</v>
      </c>
      <c r="M27" s="27"/>
    </row>
    <row r="28" spans="1:13" ht="31.5" customHeight="1">
      <c r="A28" s="200" t="s">
        <v>42</v>
      </c>
      <c r="B28" s="197" t="s">
        <v>4</v>
      </c>
      <c r="C28" s="116" t="s">
        <v>48</v>
      </c>
      <c r="D28" s="201">
        <v>73848.100000000006</v>
      </c>
      <c r="E28" s="201">
        <v>90585.1</v>
      </c>
      <c r="F28" s="201">
        <v>94132</v>
      </c>
      <c r="G28" s="63">
        <v>96579.4</v>
      </c>
      <c r="H28" s="63">
        <f>G28*H30/100</f>
        <v>99669.940799999997</v>
      </c>
      <c r="I28" s="63">
        <f t="shared" ref="I28:L28" si="10">H28*I30/100</f>
        <v>101763.0095568</v>
      </c>
      <c r="J28" s="63">
        <f>I28*J30/100</f>
        <v>103900.03275749279</v>
      </c>
      <c r="K28" s="63">
        <f t="shared" si="10"/>
        <v>106081.93344540014</v>
      </c>
      <c r="L28" s="63">
        <f t="shared" si="10"/>
        <v>108309.65404775353</v>
      </c>
    </row>
    <row r="29" spans="1:13" ht="28.5" customHeight="1">
      <c r="A29" s="200"/>
      <c r="B29" s="197"/>
      <c r="C29" s="116" t="s">
        <v>49</v>
      </c>
      <c r="D29" s="202"/>
      <c r="E29" s="202"/>
      <c r="F29" s="202"/>
      <c r="G29" s="63">
        <v>97512.3</v>
      </c>
      <c r="H29" s="63">
        <f>G29*H30/100</f>
        <v>100632.69360000001</v>
      </c>
      <c r="I29" s="63">
        <v>104160.2</v>
      </c>
      <c r="J29" s="63">
        <v>104161.2</v>
      </c>
      <c r="K29" s="63">
        <f>J29*K31/100</f>
        <v>106661.06880000001</v>
      </c>
      <c r="L29" s="63">
        <f>K29*L31/100</f>
        <v>109220.93445120001</v>
      </c>
    </row>
    <row r="30" spans="1:13" ht="21.75" customHeight="1">
      <c r="A30" s="128" t="s">
        <v>50</v>
      </c>
      <c r="B30" s="136" t="s">
        <v>5</v>
      </c>
      <c r="C30" s="108" t="s">
        <v>48</v>
      </c>
      <c r="D30" s="137">
        <v>102.8</v>
      </c>
      <c r="E30" s="137">
        <f>E28/D28*100</f>
        <v>122.66409020678934</v>
      </c>
      <c r="F30" s="137">
        <f>F28/E28*100</f>
        <v>103.91554460943355</v>
      </c>
      <c r="G30" s="84">
        <f>G28/F28*100</f>
        <v>102.5999660051842</v>
      </c>
      <c r="H30" s="84">
        <v>103.2</v>
      </c>
      <c r="I30" s="84">
        <v>102.1</v>
      </c>
      <c r="J30" s="84">
        <v>102.1</v>
      </c>
      <c r="K30" s="84">
        <v>102.1</v>
      </c>
      <c r="L30" s="84">
        <v>102.1</v>
      </c>
    </row>
    <row r="31" spans="1:13" ht="20.25" customHeight="1">
      <c r="A31" s="128"/>
      <c r="B31" s="136"/>
      <c r="C31" s="108" t="s">
        <v>49</v>
      </c>
      <c r="D31" s="138"/>
      <c r="E31" s="138"/>
      <c r="F31" s="138"/>
      <c r="G31" s="84">
        <f>G29/F28*100</f>
        <v>103.59102111927932</v>
      </c>
      <c r="H31" s="84">
        <f t="shared" ref="H31:J31" si="11">H29/G28*100</f>
        <v>104.19685108832735</v>
      </c>
      <c r="I31" s="84">
        <f t="shared" si="11"/>
        <v>104.50512879205</v>
      </c>
      <c r="J31" s="84">
        <f t="shared" si="11"/>
        <v>102.35664260878745</v>
      </c>
      <c r="K31" s="84">
        <v>102.4</v>
      </c>
      <c r="L31" s="84">
        <v>102.4</v>
      </c>
    </row>
    <row r="32" spans="1:13" ht="22.5" customHeight="1">
      <c r="A32" s="166" t="s">
        <v>52</v>
      </c>
      <c r="B32" s="167" t="s">
        <v>5</v>
      </c>
      <c r="C32" s="116" t="s">
        <v>48</v>
      </c>
      <c r="D32" s="143">
        <v>104.3</v>
      </c>
      <c r="E32" s="143">
        <v>102.9</v>
      </c>
      <c r="F32" s="143">
        <v>102.4</v>
      </c>
      <c r="G32" s="60">
        <v>102.6</v>
      </c>
      <c r="H32" s="60">
        <v>100.8</v>
      </c>
      <c r="I32" s="60">
        <v>102.9</v>
      </c>
      <c r="J32" s="60">
        <v>103</v>
      </c>
      <c r="K32" s="60">
        <v>103.4</v>
      </c>
      <c r="L32" s="60">
        <v>103.4</v>
      </c>
    </row>
    <row r="33" spans="1:12" ht="18.75">
      <c r="A33" s="141"/>
      <c r="B33" s="130"/>
      <c r="C33" s="67" t="s">
        <v>49</v>
      </c>
      <c r="D33" s="134"/>
      <c r="E33" s="135"/>
      <c r="F33" s="135"/>
      <c r="G33" s="54">
        <v>103.2</v>
      </c>
      <c r="H33" s="54">
        <v>103.4</v>
      </c>
      <c r="I33" s="54">
        <v>103.7</v>
      </c>
      <c r="J33" s="54">
        <v>103.7</v>
      </c>
      <c r="K33" s="54">
        <v>103.7</v>
      </c>
      <c r="L33" s="54">
        <v>103.7</v>
      </c>
    </row>
    <row r="34" spans="1:12" ht="18.75">
      <c r="A34" s="12" t="s">
        <v>13</v>
      </c>
      <c r="B34" s="5"/>
      <c r="C34" s="112"/>
      <c r="D34" s="28"/>
      <c r="E34" s="50"/>
      <c r="F34" s="28"/>
      <c r="G34" s="107"/>
      <c r="H34" s="107"/>
      <c r="I34" s="107"/>
      <c r="J34" s="107"/>
      <c r="K34" s="107"/>
      <c r="L34" s="107"/>
    </row>
    <row r="35" spans="1:12" ht="18.75">
      <c r="A35" s="11" t="s">
        <v>34</v>
      </c>
      <c r="B35" s="5"/>
      <c r="C35" s="5"/>
      <c r="D35" s="33"/>
      <c r="E35" s="51"/>
      <c r="F35" s="33"/>
      <c r="G35" s="34"/>
      <c r="H35" s="34"/>
      <c r="I35" s="33"/>
      <c r="J35" s="34"/>
      <c r="K35" s="34"/>
      <c r="L35" s="34"/>
    </row>
    <row r="36" spans="1:12" ht="18.75">
      <c r="A36" s="147" t="s">
        <v>35</v>
      </c>
      <c r="B36" s="142" t="s">
        <v>4</v>
      </c>
      <c r="C36" s="5" t="s">
        <v>48</v>
      </c>
      <c r="D36" s="133">
        <v>62253.9</v>
      </c>
      <c r="E36" s="133">
        <v>76363.199999999997</v>
      </c>
      <c r="F36" s="133">
        <v>79353.3</v>
      </c>
      <c r="G36" s="28">
        <v>81416.5</v>
      </c>
      <c r="H36" s="28">
        <f>G36*102/100</f>
        <v>83044.83</v>
      </c>
      <c r="I36" s="28">
        <f t="shared" ref="I36" si="12">H36*102/100</f>
        <v>84705.726599999995</v>
      </c>
      <c r="J36" s="28">
        <f t="shared" ref="J36" si="13">I36*102/100</f>
        <v>86399.841132000001</v>
      </c>
      <c r="K36" s="28">
        <f t="shared" ref="K36" si="14">J36*102/100</f>
        <v>88127.837954639996</v>
      </c>
      <c r="L36" s="28">
        <f t="shared" ref="L36" si="15">K36*102/100</f>
        <v>89890.394713732792</v>
      </c>
    </row>
    <row r="37" spans="1:12" ht="18.75">
      <c r="A37" s="152"/>
      <c r="B37" s="148"/>
      <c r="C37" s="5" t="s">
        <v>49</v>
      </c>
      <c r="D37" s="134"/>
      <c r="E37" s="134"/>
      <c r="F37" s="134"/>
      <c r="G37" s="28">
        <v>82202.899999999994</v>
      </c>
      <c r="H37" s="28">
        <v>81473.600000000006</v>
      </c>
      <c r="I37" s="28">
        <v>88060</v>
      </c>
      <c r="J37" s="28">
        <v>88061</v>
      </c>
      <c r="K37" s="28">
        <v>88062</v>
      </c>
      <c r="L37" s="28">
        <v>88063</v>
      </c>
    </row>
    <row r="38" spans="1:12" ht="18.75">
      <c r="A38" s="128" t="s">
        <v>50</v>
      </c>
      <c r="B38" s="139" t="s">
        <v>5</v>
      </c>
      <c r="C38" s="109" t="s">
        <v>48</v>
      </c>
      <c r="D38" s="126">
        <v>102.6</v>
      </c>
      <c r="E38" s="126">
        <v>103.3</v>
      </c>
      <c r="F38" s="126">
        <f>F36/E36*100</f>
        <v>103.91562951788296</v>
      </c>
      <c r="G38" s="85">
        <f>G36/F36*100</f>
        <v>102.60001789465592</v>
      </c>
      <c r="H38" s="85">
        <f t="shared" ref="H38:L38" si="16">H36/G36*100</f>
        <v>102</v>
      </c>
      <c r="I38" s="85">
        <f t="shared" si="16"/>
        <v>102</v>
      </c>
      <c r="J38" s="85">
        <f t="shared" si="16"/>
        <v>102</v>
      </c>
      <c r="K38" s="85">
        <f t="shared" si="16"/>
        <v>102</v>
      </c>
      <c r="L38" s="85">
        <f t="shared" si="16"/>
        <v>102</v>
      </c>
    </row>
    <row r="39" spans="1:12" ht="18.75">
      <c r="A39" s="128"/>
      <c r="B39" s="139"/>
      <c r="C39" s="109" t="s">
        <v>49</v>
      </c>
      <c r="D39" s="132"/>
      <c r="E39" s="132"/>
      <c r="F39" s="132"/>
      <c r="G39" s="85">
        <f>G37/F36*100</f>
        <v>103.59102898052129</v>
      </c>
      <c r="H39" s="85">
        <f t="shared" ref="H39:L39" si="17">H37/G36*100</f>
        <v>100.07013320395744</v>
      </c>
      <c r="I39" s="85">
        <f t="shared" si="17"/>
        <v>106.0391116460832</v>
      </c>
      <c r="J39" s="85">
        <f t="shared" si="17"/>
        <v>103.96109393623927</v>
      </c>
      <c r="K39" s="85">
        <f t="shared" si="17"/>
        <v>101.92379852349565</v>
      </c>
      <c r="L39" s="85">
        <f t="shared" si="17"/>
        <v>99.926427385324743</v>
      </c>
    </row>
    <row r="40" spans="1:12" ht="18.75">
      <c r="A40" s="147" t="s">
        <v>0</v>
      </c>
      <c r="B40" s="142" t="s">
        <v>5</v>
      </c>
      <c r="C40" s="5" t="s">
        <v>48</v>
      </c>
      <c r="D40" s="133">
        <v>108.4</v>
      </c>
      <c r="E40" s="133">
        <v>102.3</v>
      </c>
      <c r="F40" s="133">
        <v>102.4</v>
      </c>
      <c r="G40" s="28">
        <v>102.6</v>
      </c>
      <c r="H40" s="28">
        <v>102.9</v>
      </c>
      <c r="I40" s="28">
        <v>102.9</v>
      </c>
      <c r="J40" s="28">
        <v>103.1</v>
      </c>
      <c r="K40" s="28">
        <v>104.5</v>
      </c>
      <c r="L40" s="28">
        <v>104.5</v>
      </c>
    </row>
    <row r="41" spans="1:12" ht="18.75">
      <c r="A41" s="141"/>
      <c r="B41" s="130"/>
      <c r="C41" s="5" t="s">
        <v>49</v>
      </c>
      <c r="D41" s="134"/>
      <c r="E41" s="135"/>
      <c r="F41" s="135"/>
      <c r="G41" s="28">
        <v>105.4</v>
      </c>
      <c r="H41" s="28">
        <v>106.5</v>
      </c>
      <c r="I41" s="28">
        <v>108.9</v>
      </c>
      <c r="J41" s="30">
        <v>108.9</v>
      </c>
      <c r="K41" s="30">
        <v>109</v>
      </c>
      <c r="L41" s="30">
        <v>109</v>
      </c>
    </row>
    <row r="42" spans="1:12" ht="21.75" customHeight="1">
      <c r="A42" s="11" t="s">
        <v>36</v>
      </c>
      <c r="B42" s="5"/>
      <c r="C42" s="5"/>
      <c r="D42" s="28"/>
      <c r="E42" s="50"/>
      <c r="F42" s="28"/>
      <c r="G42" s="30"/>
      <c r="H42" s="30"/>
      <c r="I42" s="28"/>
      <c r="J42" s="30"/>
      <c r="K42" s="30"/>
      <c r="L42" s="30"/>
    </row>
    <row r="43" spans="1:12" ht="18.75">
      <c r="A43" s="147" t="s">
        <v>35</v>
      </c>
      <c r="B43" s="142" t="s">
        <v>4</v>
      </c>
      <c r="C43" s="5" t="s">
        <v>48</v>
      </c>
      <c r="D43" s="133">
        <v>826.9</v>
      </c>
      <c r="E43" s="133">
        <v>836</v>
      </c>
      <c r="F43" s="133">
        <v>854.2</v>
      </c>
      <c r="G43" s="28">
        <v>854.2</v>
      </c>
      <c r="H43" s="28">
        <f t="shared" ref="H43" si="18">G43/G28*H28</f>
        <v>881.53440000000012</v>
      </c>
      <c r="I43" s="28">
        <f t="shared" ref="I43" si="19">H43/H28*I28</f>
        <v>900.04662240000016</v>
      </c>
      <c r="J43" s="28">
        <f t="shared" ref="J43" si="20">I43/I28*J28</f>
        <v>918.94760147040017</v>
      </c>
      <c r="K43" s="28">
        <f t="shared" ref="K43" si="21">J43/J28*K28</f>
        <v>938.24550110127848</v>
      </c>
      <c r="L43" s="28">
        <f t="shared" ref="L43" si="22">K43/K28*L28</f>
        <v>957.9486566244052</v>
      </c>
    </row>
    <row r="44" spans="1:12" ht="18.75">
      <c r="A44" s="152"/>
      <c r="B44" s="148"/>
      <c r="C44" s="5" t="s">
        <v>49</v>
      </c>
      <c r="D44" s="134"/>
      <c r="E44" s="134"/>
      <c r="F44" s="134"/>
      <c r="G44" s="28">
        <v>863.9</v>
      </c>
      <c r="H44" s="28">
        <v>872.4</v>
      </c>
      <c r="I44" s="28">
        <v>873.4</v>
      </c>
      <c r="J44" s="28">
        <v>874.4</v>
      </c>
      <c r="K44" s="28">
        <v>875.4</v>
      </c>
      <c r="L44" s="28">
        <v>876.4</v>
      </c>
    </row>
    <row r="45" spans="1:12" ht="18.75">
      <c r="A45" s="128" t="s">
        <v>50</v>
      </c>
      <c r="B45" s="139" t="s">
        <v>5</v>
      </c>
      <c r="C45" s="109" t="s">
        <v>48</v>
      </c>
      <c r="D45" s="126">
        <v>110.6</v>
      </c>
      <c r="E45" s="126">
        <f>E43/D43*100</f>
        <v>101.10049582779055</v>
      </c>
      <c r="F45" s="126">
        <v>98.2</v>
      </c>
      <c r="G45" s="85">
        <f>G43/F43*100</f>
        <v>100</v>
      </c>
      <c r="H45" s="85">
        <f t="shared" ref="H45:L45" si="23">H43/G43*100</f>
        <v>103.2</v>
      </c>
      <c r="I45" s="85">
        <f t="shared" si="23"/>
        <v>102.10000000000001</v>
      </c>
      <c r="J45" s="85">
        <f t="shared" si="23"/>
        <v>102.1</v>
      </c>
      <c r="K45" s="85">
        <f t="shared" si="23"/>
        <v>102.1</v>
      </c>
      <c r="L45" s="85">
        <f t="shared" si="23"/>
        <v>102.1</v>
      </c>
    </row>
    <row r="46" spans="1:12" ht="18.75">
      <c r="A46" s="128"/>
      <c r="B46" s="139"/>
      <c r="C46" s="109" t="s">
        <v>49</v>
      </c>
      <c r="D46" s="132"/>
      <c r="E46" s="132"/>
      <c r="F46" s="132"/>
      <c r="G46" s="85">
        <f>G44/F43*100</f>
        <v>101.13556544134863</v>
      </c>
      <c r="H46" s="85">
        <f t="shared" ref="H46:L46" si="24">H44/G43*100</f>
        <v>102.13064856005619</v>
      </c>
      <c r="I46" s="85">
        <f t="shared" si="24"/>
        <v>99.077245312264594</v>
      </c>
      <c r="J46" s="85">
        <f t="shared" si="24"/>
        <v>97.150522899401281</v>
      </c>
      <c r="K46" s="85">
        <f t="shared" si="24"/>
        <v>95.26114422620833</v>
      </c>
      <c r="L46" s="85">
        <f t="shared" si="24"/>
        <v>93.408388206638193</v>
      </c>
    </row>
    <row r="47" spans="1:12" ht="18.75">
      <c r="A47" s="147" t="s">
        <v>0</v>
      </c>
      <c r="B47" s="142" t="s">
        <v>5</v>
      </c>
      <c r="C47" s="5" t="s">
        <v>48</v>
      </c>
      <c r="D47" s="133">
        <v>95.3</v>
      </c>
      <c r="E47" s="133">
        <v>100.2</v>
      </c>
      <c r="F47" s="133">
        <v>99.2</v>
      </c>
      <c r="G47" s="28">
        <v>100.3</v>
      </c>
      <c r="H47" s="28">
        <v>101.4</v>
      </c>
      <c r="I47" s="28">
        <v>102.7</v>
      </c>
      <c r="J47" s="28">
        <v>102.9</v>
      </c>
      <c r="K47" s="28">
        <v>103.2</v>
      </c>
      <c r="L47" s="28">
        <v>103.2</v>
      </c>
    </row>
    <row r="48" spans="1:12" ht="18.75">
      <c r="A48" s="141"/>
      <c r="B48" s="130"/>
      <c r="C48" s="5" t="s">
        <v>49</v>
      </c>
      <c r="D48" s="134"/>
      <c r="E48" s="135"/>
      <c r="F48" s="135"/>
      <c r="G48" s="30">
        <v>102.3</v>
      </c>
      <c r="H48" s="30">
        <v>102.5</v>
      </c>
      <c r="I48" s="28">
        <v>104.2</v>
      </c>
      <c r="J48" s="30">
        <v>104.2</v>
      </c>
      <c r="K48" s="30">
        <v>104.2</v>
      </c>
      <c r="L48" s="30">
        <v>104.2</v>
      </c>
    </row>
    <row r="49" spans="1:13" ht="75">
      <c r="A49" s="24" t="s">
        <v>53</v>
      </c>
      <c r="B49" s="5"/>
      <c r="C49" s="5"/>
      <c r="D49" s="28"/>
      <c r="E49" s="50"/>
      <c r="F49" s="29"/>
      <c r="G49" s="30"/>
      <c r="H49" s="31"/>
      <c r="I49" s="29"/>
      <c r="J49" s="30"/>
      <c r="K49" s="30"/>
      <c r="L49" s="30"/>
    </row>
    <row r="50" spans="1:13" ht="18.75">
      <c r="A50" s="147" t="s">
        <v>37</v>
      </c>
      <c r="B50" s="142" t="s">
        <v>4</v>
      </c>
      <c r="C50" s="5" t="s">
        <v>48</v>
      </c>
      <c r="D50" s="133">
        <v>2165.5</v>
      </c>
      <c r="E50" s="133">
        <v>2202.3000000000002</v>
      </c>
      <c r="F50" s="133">
        <v>2239.8000000000002</v>
      </c>
      <c r="G50" s="28">
        <v>2261.4</v>
      </c>
      <c r="H50" s="28">
        <v>2261.4</v>
      </c>
      <c r="I50" s="28">
        <v>2261.4</v>
      </c>
      <c r="J50" s="28">
        <v>2261.4</v>
      </c>
      <c r="K50" s="28">
        <v>2261.4</v>
      </c>
      <c r="L50" s="28">
        <v>2261.4</v>
      </c>
    </row>
    <row r="51" spans="1:13" ht="18.75">
      <c r="A51" s="152"/>
      <c r="B51" s="148"/>
      <c r="C51" s="5" t="s">
        <v>49</v>
      </c>
      <c r="D51" s="134"/>
      <c r="E51" s="134"/>
      <c r="F51" s="134"/>
      <c r="G51" s="28">
        <v>2316.6</v>
      </c>
      <c r="H51" s="28">
        <v>2316.6</v>
      </c>
      <c r="I51" s="28">
        <v>2316.6</v>
      </c>
      <c r="J51" s="28">
        <v>2316.6</v>
      </c>
      <c r="K51" s="28">
        <v>2316.6</v>
      </c>
      <c r="L51" s="28">
        <v>2316.6</v>
      </c>
    </row>
    <row r="52" spans="1:13" ht="18.75">
      <c r="A52" s="128" t="s">
        <v>50</v>
      </c>
      <c r="B52" s="139" t="s">
        <v>5</v>
      </c>
      <c r="C52" s="109" t="s">
        <v>48</v>
      </c>
      <c r="D52" s="126">
        <v>109.6</v>
      </c>
      <c r="E52" s="126">
        <f>E50/D50*100</f>
        <v>101.69937658739323</v>
      </c>
      <c r="F52" s="126">
        <f>F50/E50*100</f>
        <v>101.7027652908323</v>
      </c>
      <c r="G52" s="85">
        <f>G50/F50*100</f>
        <v>100.9643718189124</v>
      </c>
      <c r="H52" s="85">
        <f t="shared" ref="H52:L52" si="25">H50/G50*100</f>
        <v>100</v>
      </c>
      <c r="I52" s="85">
        <f t="shared" si="25"/>
        <v>100</v>
      </c>
      <c r="J52" s="85">
        <f t="shared" si="25"/>
        <v>100</v>
      </c>
      <c r="K52" s="85">
        <f t="shared" si="25"/>
        <v>100</v>
      </c>
      <c r="L52" s="85">
        <f t="shared" si="25"/>
        <v>100</v>
      </c>
    </row>
    <row r="53" spans="1:13" ht="18.75">
      <c r="A53" s="128"/>
      <c r="B53" s="139"/>
      <c r="C53" s="109" t="s">
        <v>49</v>
      </c>
      <c r="D53" s="132"/>
      <c r="E53" s="132"/>
      <c r="F53" s="132"/>
      <c r="G53" s="85">
        <f>G51/F50*100</f>
        <v>103.4288775783552</v>
      </c>
      <c r="H53" s="85">
        <v>107.7</v>
      </c>
      <c r="I53" s="85">
        <f t="shared" ref="I53:L53" si="26">I51/H50*100</f>
        <v>102.44096577341469</v>
      </c>
      <c r="J53" s="85">
        <f t="shared" si="26"/>
        <v>102.44096577341469</v>
      </c>
      <c r="K53" s="85">
        <f t="shared" si="26"/>
        <v>102.44096577341469</v>
      </c>
      <c r="L53" s="85">
        <f t="shared" si="26"/>
        <v>102.44096577341469</v>
      </c>
    </row>
    <row r="54" spans="1:13" ht="18.75">
      <c r="A54" s="147" t="s">
        <v>0</v>
      </c>
      <c r="B54" s="142" t="s">
        <v>5</v>
      </c>
      <c r="C54" s="5" t="s">
        <v>48</v>
      </c>
      <c r="D54" s="133">
        <v>103.5</v>
      </c>
      <c r="E54" s="133">
        <v>102.6</v>
      </c>
      <c r="F54" s="133">
        <v>102.8</v>
      </c>
      <c r="G54" s="28">
        <v>103</v>
      </c>
      <c r="H54" s="28">
        <v>103</v>
      </c>
      <c r="I54" s="28">
        <v>103</v>
      </c>
      <c r="J54" s="28">
        <v>103</v>
      </c>
      <c r="K54" s="28">
        <v>103</v>
      </c>
      <c r="L54" s="28">
        <v>103</v>
      </c>
    </row>
    <row r="55" spans="1:13" ht="18.75">
      <c r="A55" s="141"/>
      <c r="B55" s="148"/>
      <c r="C55" s="5" t="s">
        <v>49</v>
      </c>
      <c r="D55" s="134"/>
      <c r="E55" s="135"/>
      <c r="F55" s="135"/>
      <c r="G55" s="30">
        <v>103.4</v>
      </c>
      <c r="H55" s="31">
        <v>104.2</v>
      </c>
      <c r="I55" s="29">
        <v>104.2</v>
      </c>
      <c r="J55" s="29">
        <v>104.2</v>
      </c>
      <c r="K55" s="29">
        <v>104.2</v>
      </c>
      <c r="L55" s="29">
        <v>104.2</v>
      </c>
    </row>
    <row r="56" spans="1:13" ht="18.75">
      <c r="A56" s="15" t="s">
        <v>38</v>
      </c>
      <c r="B56" s="6"/>
      <c r="C56" s="6"/>
      <c r="D56" s="28"/>
      <c r="E56" s="50"/>
      <c r="F56" s="29"/>
      <c r="G56" s="28"/>
      <c r="H56" s="29"/>
      <c r="I56" s="29"/>
      <c r="J56" s="28"/>
      <c r="K56" s="28"/>
      <c r="L56" s="28"/>
    </row>
    <row r="57" spans="1:13" ht="18.75">
      <c r="A57" s="16" t="s">
        <v>39</v>
      </c>
      <c r="B57" s="5" t="s">
        <v>4</v>
      </c>
      <c r="C57" s="5"/>
      <c r="D57" s="28">
        <v>2151.8000000000002</v>
      </c>
      <c r="E57" s="28">
        <v>2113.1</v>
      </c>
      <c r="F57" s="28">
        <v>2128.3000000000002</v>
      </c>
      <c r="G57" s="28">
        <v>2128.3000000000002</v>
      </c>
      <c r="H57" s="28">
        <v>2295.4</v>
      </c>
      <c r="I57" s="28">
        <v>2491.6999999999998</v>
      </c>
      <c r="J57" s="28">
        <v>2491.6999999999998</v>
      </c>
      <c r="K57" s="28">
        <v>2491.6999999999998</v>
      </c>
      <c r="L57" s="28">
        <v>2491.6999999999998</v>
      </c>
    </row>
    <row r="58" spans="1:13" ht="18.75">
      <c r="A58" s="16" t="s">
        <v>7</v>
      </c>
      <c r="B58" s="5" t="s">
        <v>8</v>
      </c>
      <c r="C58" s="5"/>
      <c r="D58" s="28">
        <v>1459</v>
      </c>
      <c r="E58" s="28">
        <v>517.4</v>
      </c>
      <c r="F58" s="28">
        <v>523.1</v>
      </c>
      <c r="G58" s="28">
        <v>528.79999999999995</v>
      </c>
      <c r="H58" s="28">
        <v>540.5</v>
      </c>
      <c r="I58" s="28">
        <v>552.5</v>
      </c>
      <c r="J58" s="28">
        <v>552.5</v>
      </c>
      <c r="K58" s="28">
        <v>552.5</v>
      </c>
      <c r="L58" s="28">
        <v>552.5</v>
      </c>
    </row>
    <row r="59" spans="1:13" ht="18.75">
      <c r="A59" s="16" t="s">
        <v>9</v>
      </c>
      <c r="B59" s="5" t="s">
        <v>8</v>
      </c>
      <c r="C59" s="5"/>
      <c r="D59" s="76">
        <v>0.08</v>
      </c>
      <c r="E59" s="76">
        <v>0.04</v>
      </c>
      <c r="F59" s="76">
        <v>0.04</v>
      </c>
      <c r="G59" s="76">
        <v>0.04</v>
      </c>
      <c r="H59" s="76">
        <v>0.04</v>
      </c>
      <c r="I59" s="76">
        <v>0.04</v>
      </c>
      <c r="J59" s="76">
        <v>0.04</v>
      </c>
      <c r="K59" s="76">
        <v>0.04</v>
      </c>
      <c r="L59" s="76">
        <v>0.04</v>
      </c>
    </row>
    <row r="60" spans="1:13" ht="37.5">
      <c r="A60" s="15" t="s">
        <v>40</v>
      </c>
      <c r="B60" s="5"/>
      <c r="C60" s="110"/>
      <c r="D60" s="54"/>
      <c r="E60" s="75"/>
      <c r="F60" s="75"/>
      <c r="G60" s="60"/>
      <c r="H60" s="60"/>
      <c r="I60" s="54"/>
      <c r="J60" s="60"/>
      <c r="K60" s="60"/>
      <c r="L60" s="118"/>
      <c r="M60" s="32"/>
    </row>
    <row r="61" spans="1:13" ht="18.75">
      <c r="A61" s="140" t="s">
        <v>10</v>
      </c>
      <c r="B61" s="142" t="s">
        <v>4</v>
      </c>
      <c r="C61" s="113" t="s">
        <v>48</v>
      </c>
      <c r="D61" s="143">
        <v>2576.5</v>
      </c>
      <c r="E61" s="145">
        <v>2572.1999999999998</v>
      </c>
      <c r="F61" s="145">
        <v>2488.3000000000002</v>
      </c>
      <c r="G61" s="106">
        <v>2087.6999999999998</v>
      </c>
      <c r="H61" s="106">
        <v>20405.2</v>
      </c>
      <c r="I61" s="106">
        <v>2711.3</v>
      </c>
      <c r="J61" s="106">
        <v>2711.3</v>
      </c>
      <c r="K61" s="106">
        <v>2711.3</v>
      </c>
      <c r="L61" s="106">
        <v>2711.3</v>
      </c>
      <c r="M61" s="32"/>
    </row>
    <row r="62" spans="1:13" ht="18.75">
      <c r="A62" s="141"/>
      <c r="B62" s="130"/>
      <c r="C62" s="112" t="s">
        <v>49</v>
      </c>
      <c r="D62" s="144"/>
      <c r="E62" s="146"/>
      <c r="F62" s="146"/>
      <c r="G62" s="80">
        <v>2315.4</v>
      </c>
      <c r="H62" s="80">
        <v>2074.3000000000002</v>
      </c>
      <c r="I62" s="80">
        <v>2133.5</v>
      </c>
      <c r="J62" s="80">
        <v>2133.5</v>
      </c>
      <c r="K62" s="80">
        <v>2133.5</v>
      </c>
      <c r="L62" s="80">
        <v>2133.5</v>
      </c>
      <c r="M62" s="32"/>
    </row>
    <row r="63" spans="1:13" ht="18.75">
      <c r="A63" s="128" t="s">
        <v>50</v>
      </c>
      <c r="B63" s="139" t="s">
        <v>5</v>
      </c>
      <c r="C63" s="62" t="s">
        <v>48</v>
      </c>
      <c r="D63" s="149">
        <v>104.1</v>
      </c>
      <c r="E63" s="151">
        <f>E61/D61*100</f>
        <v>99.833106928003104</v>
      </c>
      <c r="F63" s="151">
        <f>F61/E61*100</f>
        <v>96.738200761993639</v>
      </c>
      <c r="G63" s="86">
        <f>G61/F61*100</f>
        <v>83.900655065707497</v>
      </c>
      <c r="H63" s="86">
        <f t="shared" ref="H63:L63" si="27">H61/G61*100</f>
        <v>977.40096757196932</v>
      </c>
      <c r="I63" s="86">
        <f t="shared" si="27"/>
        <v>13.287299315860663</v>
      </c>
      <c r="J63" s="86">
        <f t="shared" si="27"/>
        <v>100</v>
      </c>
      <c r="K63" s="86">
        <f t="shared" si="27"/>
        <v>100</v>
      </c>
      <c r="L63" s="86">
        <f t="shared" si="27"/>
        <v>100</v>
      </c>
      <c r="M63" s="79"/>
    </row>
    <row r="64" spans="1:13" ht="18.75">
      <c r="A64" s="128"/>
      <c r="B64" s="139"/>
      <c r="C64" s="62" t="s">
        <v>49</v>
      </c>
      <c r="D64" s="150"/>
      <c r="E64" s="151"/>
      <c r="F64" s="151"/>
      <c r="G64" s="87">
        <f>G62/F61*100</f>
        <v>93.051480930755943</v>
      </c>
      <c r="H64" s="87">
        <f t="shared" ref="H64:L64" si="28">H62/G61*100</f>
        <v>99.3581453273938</v>
      </c>
      <c r="I64" s="87">
        <f t="shared" si="28"/>
        <v>10.45566816301727</v>
      </c>
      <c r="J64" s="87">
        <f t="shared" si="28"/>
        <v>78.689189687603715</v>
      </c>
      <c r="K64" s="87">
        <f t="shared" si="28"/>
        <v>78.689189687603715</v>
      </c>
      <c r="L64" s="87">
        <f t="shared" si="28"/>
        <v>78.689189687603715</v>
      </c>
      <c r="M64" s="79"/>
    </row>
    <row r="65" spans="1:18" ht="18.75">
      <c r="A65" s="13" t="s">
        <v>11</v>
      </c>
      <c r="B65" s="6"/>
      <c r="C65" s="6"/>
      <c r="D65" s="103"/>
      <c r="E65" s="78"/>
      <c r="F65" s="53"/>
      <c r="G65" s="77"/>
      <c r="H65" s="77"/>
      <c r="I65" s="53"/>
      <c r="J65" s="77"/>
      <c r="K65" s="77"/>
      <c r="L65" s="77"/>
      <c r="M65" s="32"/>
    </row>
    <row r="66" spans="1:18" ht="19.5">
      <c r="A66" s="21" t="s">
        <v>41</v>
      </c>
      <c r="B66" s="5" t="s">
        <v>12</v>
      </c>
      <c r="C66" s="5"/>
      <c r="D66" s="119">
        <v>234</v>
      </c>
      <c r="E66" s="119">
        <v>153</v>
      </c>
      <c r="F66" s="119">
        <v>153</v>
      </c>
      <c r="G66" s="119">
        <v>153</v>
      </c>
      <c r="H66" s="119">
        <v>153</v>
      </c>
      <c r="I66" s="119">
        <v>153</v>
      </c>
      <c r="J66" s="119">
        <v>153</v>
      </c>
      <c r="K66" s="119">
        <v>153</v>
      </c>
      <c r="L66" s="119">
        <v>153</v>
      </c>
      <c r="M66" s="32"/>
    </row>
    <row r="67" spans="1:18" ht="37.5">
      <c r="A67" s="14" t="s">
        <v>24</v>
      </c>
      <c r="B67" s="5"/>
      <c r="C67" s="5"/>
      <c r="D67" s="28">
        <v>4.5</v>
      </c>
      <c r="E67" s="28">
        <v>3.8</v>
      </c>
      <c r="F67" s="28">
        <v>3.8</v>
      </c>
      <c r="G67" s="28">
        <v>3.8</v>
      </c>
      <c r="H67" s="28">
        <v>3.8</v>
      </c>
      <c r="I67" s="28">
        <v>3.8</v>
      </c>
      <c r="J67" s="28">
        <v>3.8</v>
      </c>
      <c r="K67" s="28">
        <v>3.8</v>
      </c>
      <c r="L67" s="28">
        <v>3.8</v>
      </c>
      <c r="M67" s="32"/>
    </row>
    <row r="68" spans="1:18" ht="18.75">
      <c r="A68" s="14" t="s">
        <v>19</v>
      </c>
      <c r="B68" s="5" t="s">
        <v>12</v>
      </c>
      <c r="C68" s="5"/>
      <c r="D68" s="35">
        <v>550</v>
      </c>
      <c r="E68" s="35">
        <v>509</v>
      </c>
      <c r="F68" s="35">
        <v>509</v>
      </c>
      <c r="G68" s="35">
        <v>509</v>
      </c>
      <c r="H68" s="35">
        <v>509</v>
      </c>
      <c r="I68" s="35">
        <v>509</v>
      </c>
      <c r="J68" s="35">
        <v>509</v>
      </c>
      <c r="K68" s="35">
        <v>509</v>
      </c>
      <c r="L68" s="35">
        <v>509</v>
      </c>
      <c r="M68" s="32"/>
    </row>
    <row r="69" spans="1:18" ht="39">
      <c r="A69" s="20" t="s">
        <v>1</v>
      </c>
      <c r="B69" s="7" t="s">
        <v>4</v>
      </c>
      <c r="C69" s="7"/>
      <c r="D69" s="38">
        <v>11247.1</v>
      </c>
      <c r="E69" s="38">
        <v>11516.8</v>
      </c>
      <c r="F69" s="38">
        <v>11747.1</v>
      </c>
      <c r="G69" s="38">
        <v>11982.1</v>
      </c>
      <c r="H69" s="38">
        <v>12466.2</v>
      </c>
      <c r="I69" s="38">
        <v>12715.5</v>
      </c>
      <c r="J69" s="38">
        <v>12918.9</v>
      </c>
      <c r="K69" s="38">
        <v>13115.4</v>
      </c>
      <c r="L69" s="38">
        <v>14815.7</v>
      </c>
      <c r="M69" s="32"/>
    </row>
    <row r="70" spans="1:18" ht="12.75" customHeight="1">
      <c r="A70" s="128" t="s">
        <v>50</v>
      </c>
      <c r="B70" s="129" t="s">
        <v>5</v>
      </c>
      <c r="C70" s="131"/>
      <c r="D70" s="126">
        <v>129.1</v>
      </c>
      <c r="E70" s="126">
        <f>E69/D69*100</f>
        <v>102.39795147193497</v>
      </c>
      <c r="F70" s="126">
        <f>F69/E69*100</f>
        <v>101.99968741317034</v>
      </c>
      <c r="G70" s="126">
        <f t="shared" ref="G70:L70" si="29">G69/F69*100</f>
        <v>102.00049373888022</v>
      </c>
      <c r="H70" s="126">
        <f t="shared" si="29"/>
        <v>104.04019328832175</v>
      </c>
      <c r="I70" s="126">
        <f t="shared" si="29"/>
        <v>101.99980747942436</v>
      </c>
      <c r="J70" s="126">
        <f t="shared" si="29"/>
        <v>101.59962250796272</v>
      </c>
      <c r="K70" s="126">
        <f t="shared" si="29"/>
        <v>101.52102733204839</v>
      </c>
      <c r="L70" s="126">
        <f t="shared" si="29"/>
        <v>112.96414901566098</v>
      </c>
    </row>
    <row r="71" spans="1:18" ht="9.75" customHeight="1">
      <c r="A71" s="128"/>
      <c r="B71" s="130"/>
      <c r="C71" s="130"/>
      <c r="D71" s="132"/>
      <c r="E71" s="127"/>
      <c r="F71" s="127"/>
      <c r="G71" s="127"/>
      <c r="H71" s="127"/>
      <c r="I71" s="127"/>
      <c r="J71" s="127"/>
      <c r="K71" s="127"/>
      <c r="L71" s="127"/>
    </row>
    <row r="72" spans="1:18" ht="18.75">
      <c r="A72" s="81" t="s">
        <v>54</v>
      </c>
      <c r="B72" s="82" t="s">
        <v>25</v>
      </c>
      <c r="C72" s="41"/>
      <c r="D72" s="41">
        <v>17.600000000000001</v>
      </c>
      <c r="E72" s="41">
        <v>17.600000000000001</v>
      </c>
      <c r="F72" s="41">
        <v>17.399999999999999</v>
      </c>
      <c r="G72" s="41">
        <v>17.3</v>
      </c>
      <c r="H72" s="41">
        <v>17.2</v>
      </c>
      <c r="I72" s="41">
        <v>17.100000000000001</v>
      </c>
      <c r="J72" s="41">
        <v>17.100000000000001</v>
      </c>
      <c r="K72" s="41">
        <v>17.100000000000001</v>
      </c>
      <c r="L72" s="41">
        <v>17</v>
      </c>
    </row>
    <row r="73" spans="1:18" ht="18.75">
      <c r="A73" s="64" t="s">
        <v>50</v>
      </c>
      <c r="B73" s="65" t="s">
        <v>5</v>
      </c>
      <c r="C73" s="68"/>
      <c r="D73" s="91">
        <v>94.1</v>
      </c>
      <c r="E73" s="91">
        <f>E72/D72*100</f>
        <v>100</v>
      </c>
      <c r="F73" s="91">
        <f>F72/E72*100</f>
        <v>98.863636363636346</v>
      </c>
      <c r="G73" s="91">
        <f t="shared" ref="G73:L73" si="30">G72/F72*100</f>
        <v>99.42528735632186</v>
      </c>
      <c r="H73" s="91">
        <f t="shared" si="30"/>
        <v>99.421965317919074</v>
      </c>
      <c r="I73" s="91">
        <f t="shared" si="30"/>
        <v>99.418604651162795</v>
      </c>
      <c r="J73" s="91">
        <f t="shared" si="30"/>
        <v>100</v>
      </c>
      <c r="K73" s="91">
        <f t="shared" si="30"/>
        <v>100</v>
      </c>
      <c r="L73" s="91">
        <f t="shared" si="30"/>
        <v>99.415204678362571</v>
      </c>
    </row>
    <row r="74" spans="1:18" ht="39.75" customHeight="1">
      <c r="A74" s="19" t="s">
        <v>21</v>
      </c>
      <c r="B74" s="8" t="s">
        <v>25</v>
      </c>
      <c r="C74" s="8"/>
      <c r="D74" s="41">
        <v>15.8</v>
      </c>
      <c r="E74" s="70">
        <v>15.7</v>
      </c>
      <c r="F74" s="70">
        <v>15.7</v>
      </c>
      <c r="G74" s="70">
        <v>15.7</v>
      </c>
      <c r="H74" s="70">
        <v>15.7</v>
      </c>
      <c r="I74" s="70">
        <v>15.7</v>
      </c>
      <c r="J74" s="70">
        <v>15.7</v>
      </c>
      <c r="K74" s="70">
        <v>16</v>
      </c>
      <c r="L74" s="70">
        <v>16.100000000000001</v>
      </c>
      <c r="M74" s="3"/>
    </row>
    <row r="75" spans="1:18" ht="24.75" customHeight="1">
      <c r="A75" s="92" t="s">
        <v>50</v>
      </c>
      <c r="B75" s="82" t="s">
        <v>5</v>
      </c>
      <c r="C75" s="82"/>
      <c r="D75" s="90">
        <v>102.1</v>
      </c>
      <c r="E75" s="93">
        <f>E74/D74*100</f>
        <v>99.367088607594923</v>
      </c>
      <c r="F75" s="93">
        <f>F74/E74*100</f>
        <v>100</v>
      </c>
      <c r="G75" s="93">
        <f t="shared" ref="G75:L75" si="31">G74/F74*100</f>
        <v>100</v>
      </c>
      <c r="H75" s="93">
        <f t="shared" si="31"/>
        <v>100</v>
      </c>
      <c r="I75" s="93">
        <f t="shared" si="31"/>
        <v>100</v>
      </c>
      <c r="J75" s="93">
        <f t="shared" si="31"/>
        <v>100</v>
      </c>
      <c r="K75" s="93">
        <f t="shared" si="31"/>
        <v>101.91082802547771</v>
      </c>
      <c r="L75" s="93">
        <f t="shared" si="31"/>
        <v>100.62500000000001</v>
      </c>
      <c r="M75" s="3"/>
    </row>
    <row r="76" spans="1:18" ht="39">
      <c r="A76" s="10" t="s">
        <v>26</v>
      </c>
      <c r="B76" s="5" t="s">
        <v>5</v>
      </c>
      <c r="C76" s="5"/>
      <c r="D76" s="42">
        <v>0.66</v>
      </c>
      <c r="E76" s="71">
        <v>1</v>
      </c>
      <c r="F76" s="71">
        <v>0.57999999999999996</v>
      </c>
      <c r="G76" s="71">
        <v>0.54</v>
      </c>
      <c r="H76" s="71">
        <v>0.54</v>
      </c>
      <c r="I76" s="71">
        <v>0.54</v>
      </c>
      <c r="J76" s="71">
        <v>0.47</v>
      </c>
      <c r="K76" s="71">
        <v>0.45</v>
      </c>
      <c r="L76" s="71">
        <v>0.41</v>
      </c>
      <c r="M76" s="3"/>
    </row>
    <row r="77" spans="1:18" ht="58.5">
      <c r="A77" s="9" t="s">
        <v>22</v>
      </c>
      <c r="B77" s="5" t="s">
        <v>6</v>
      </c>
      <c r="C77" s="7"/>
      <c r="D77" s="38">
        <v>90399.1</v>
      </c>
      <c r="E77" s="74">
        <v>103176.7</v>
      </c>
      <c r="F77" s="74">
        <v>105652.9</v>
      </c>
      <c r="G77" s="74">
        <v>108188.6</v>
      </c>
      <c r="H77" s="74">
        <v>110785.1</v>
      </c>
      <c r="I77" s="74">
        <v>113444</v>
      </c>
      <c r="J77" s="74">
        <v>116166.6</v>
      </c>
      <c r="K77" s="74">
        <v>116574</v>
      </c>
      <c r="L77" s="74">
        <v>117000</v>
      </c>
      <c r="M77" s="72"/>
      <c r="N77" s="36"/>
      <c r="O77" s="36"/>
      <c r="P77" s="36"/>
      <c r="R77" s="36"/>
    </row>
    <row r="78" spans="1:18" ht="18.75">
      <c r="A78" s="61" t="s">
        <v>50</v>
      </c>
      <c r="B78" s="62" t="s">
        <v>5</v>
      </c>
      <c r="C78" s="62"/>
      <c r="D78" s="54">
        <v>101.3</v>
      </c>
      <c r="E78" s="60">
        <f>E77/D77*100</f>
        <v>114.13465399544907</v>
      </c>
      <c r="F78" s="60">
        <f>F77/E77*100</f>
        <v>102.39996045618827</v>
      </c>
      <c r="G78" s="60">
        <f t="shared" ref="G78:L78" si="32">G77/F77*100</f>
        <v>102.40002877346481</v>
      </c>
      <c r="H78" s="60">
        <f t="shared" si="32"/>
        <v>102.39997559816838</v>
      </c>
      <c r="I78" s="60">
        <f t="shared" si="32"/>
        <v>102.40005199255134</v>
      </c>
      <c r="J78" s="60">
        <f t="shared" si="32"/>
        <v>102.39995063643737</v>
      </c>
      <c r="K78" s="60">
        <f t="shared" si="32"/>
        <v>100.35070321417687</v>
      </c>
      <c r="L78" s="60">
        <f t="shared" si="32"/>
        <v>100.365433115446</v>
      </c>
      <c r="M78" s="72"/>
      <c r="N78" s="36"/>
      <c r="O78" s="36"/>
      <c r="P78" s="36"/>
      <c r="Q78" s="36"/>
      <c r="R78" s="36"/>
    </row>
    <row r="79" spans="1:18" ht="18.75">
      <c r="A79" s="69" t="s">
        <v>13</v>
      </c>
      <c r="B79" s="5"/>
      <c r="C79" s="57"/>
      <c r="D79" s="54"/>
      <c r="E79" s="75"/>
      <c r="F79" s="54"/>
      <c r="G79" s="54"/>
      <c r="H79" s="54"/>
      <c r="I79" s="54"/>
      <c r="J79" s="54"/>
      <c r="K79" s="54"/>
      <c r="L79" s="54"/>
      <c r="M79" s="36"/>
    </row>
    <row r="80" spans="1:18" ht="18.75">
      <c r="A80" s="17" t="s">
        <v>16</v>
      </c>
      <c r="B80" s="5" t="s">
        <v>6</v>
      </c>
      <c r="C80" s="57"/>
      <c r="D80" s="54">
        <v>104112.5</v>
      </c>
      <c r="E80" s="54">
        <v>122607.8</v>
      </c>
      <c r="F80" s="54">
        <v>125550.39999999999</v>
      </c>
      <c r="G80" s="54">
        <v>128563.6</v>
      </c>
      <c r="H80" s="54">
        <f t="shared" ref="H80:I80" si="33">G80*102.4/100</f>
        <v>131649.12640000001</v>
      </c>
      <c r="I80" s="54">
        <f t="shared" si="33"/>
        <v>134808.70543360003</v>
      </c>
      <c r="J80" s="54">
        <v>135044.1</v>
      </c>
      <c r="K80" s="54">
        <v>136117</v>
      </c>
      <c r="L80" s="54">
        <v>143514</v>
      </c>
      <c r="M80" s="36"/>
    </row>
    <row r="81" spans="1:13" ht="18.75">
      <c r="A81" s="61" t="s">
        <v>50</v>
      </c>
      <c r="B81" s="62" t="s">
        <v>5</v>
      </c>
      <c r="C81" s="57"/>
      <c r="D81" s="101">
        <v>107.7</v>
      </c>
      <c r="E81" s="66">
        <f>E80/D80*100</f>
        <v>117.76472565734181</v>
      </c>
      <c r="F81" s="66">
        <f>F80/E80*100</f>
        <v>102.40001043979257</v>
      </c>
      <c r="G81" s="66">
        <f t="shared" ref="G81:L81" si="34">G80/F80*100</f>
        <v>102.39999235366835</v>
      </c>
      <c r="H81" s="66">
        <f t="shared" si="34"/>
        <v>102.4</v>
      </c>
      <c r="I81" s="66">
        <f t="shared" si="34"/>
        <v>102.40000000000002</v>
      </c>
      <c r="J81" s="66">
        <f t="shared" si="34"/>
        <v>100.17461377263646</v>
      </c>
      <c r="K81" s="66">
        <f t="shared" si="34"/>
        <v>100.79448121021206</v>
      </c>
      <c r="L81" s="66">
        <f t="shared" si="34"/>
        <v>105.43429549578671</v>
      </c>
      <c r="M81" s="36"/>
    </row>
    <row r="82" spans="1:13" ht="18.75">
      <c r="A82" s="39" t="s">
        <v>17</v>
      </c>
      <c r="B82" s="7" t="s">
        <v>6</v>
      </c>
      <c r="C82" s="57"/>
      <c r="D82" s="54">
        <v>52464.5</v>
      </c>
      <c r="E82" s="54">
        <v>60981.3</v>
      </c>
      <c r="F82" s="54">
        <v>62444.9</v>
      </c>
      <c r="G82" s="54">
        <v>63943.5</v>
      </c>
      <c r="H82" s="54">
        <v>65478.2</v>
      </c>
      <c r="I82" s="54">
        <v>67049.600000000006</v>
      </c>
      <c r="J82" s="54">
        <v>68658.8</v>
      </c>
      <c r="K82" s="54">
        <v>69111</v>
      </c>
      <c r="L82" s="54">
        <v>69212.100000000006</v>
      </c>
      <c r="M82" s="36"/>
    </row>
    <row r="83" spans="1:13" ht="18.75">
      <c r="A83" s="61" t="s">
        <v>50</v>
      </c>
      <c r="B83" s="62" t="s">
        <v>5</v>
      </c>
      <c r="C83" s="57"/>
      <c r="D83" s="101">
        <v>108.5</v>
      </c>
      <c r="E83" s="66">
        <f>E82/D82*100</f>
        <v>116.23345309685598</v>
      </c>
      <c r="F83" s="66">
        <f>F82/E82*100</f>
        <v>102.40008002453212</v>
      </c>
      <c r="G83" s="66">
        <f t="shared" ref="G83:L83" si="35">G82/F82*100</f>
        <v>102.39987573044395</v>
      </c>
      <c r="H83" s="66">
        <f t="shared" si="35"/>
        <v>102.40008757731434</v>
      </c>
      <c r="I83" s="66">
        <f t="shared" si="35"/>
        <v>102.39988270905434</v>
      </c>
      <c r="J83" s="66">
        <f t="shared" si="35"/>
        <v>102.40001431775877</v>
      </c>
      <c r="K83" s="66">
        <f t="shared" si="35"/>
        <v>100.65861914277559</v>
      </c>
      <c r="L83" s="66">
        <f t="shared" si="35"/>
        <v>100.1462864088206</v>
      </c>
      <c r="M83" s="36"/>
    </row>
    <row r="84" spans="1:13" ht="37.5">
      <c r="A84" s="44" t="s">
        <v>32</v>
      </c>
      <c r="B84" s="57" t="s">
        <v>6</v>
      </c>
      <c r="C84" s="57"/>
      <c r="D84" s="54">
        <v>60056.1</v>
      </c>
      <c r="E84" s="54">
        <v>68041.7</v>
      </c>
      <c r="F84" s="54">
        <v>69674.7</v>
      </c>
      <c r="G84" s="54">
        <v>71346.899999999994</v>
      </c>
      <c r="H84" s="54">
        <v>73059.199999999997</v>
      </c>
      <c r="I84" s="54">
        <v>74812.600000000006</v>
      </c>
      <c r="J84" s="54">
        <v>76608.100000000006</v>
      </c>
      <c r="K84" s="54">
        <v>76813.100000000006</v>
      </c>
      <c r="L84" s="54">
        <v>77054.100000000006</v>
      </c>
      <c r="M84" s="36"/>
    </row>
    <row r="85" spans="1:13" ht="18.75">
      <c r="A85" s="61" t="s">
        <v>50</v>
      </c>
      <c r="B85" s="62" t="s">
        <v>5</v>
      </c>
      <c r="C85" s="57"/>
      <c r="D85" s="101">
        <v>118.3</v>
      </c>
      <c r="E85" s="66">
        <f>E84/D84*100</f>
        <v>113.29690073114971</v>
      </c>
      <c r="F85" s="66">
        <f>F84/E84*100</f>
        <v>102.39999882425042</v>
      </c>
      <c r="G85" s="66">
        <f t="shared" ref="G85:L85" si="36">G84/F84*100</f>
        <v>102.40001033373662</v>
      </c>
      <c r="H85" s="66">
        <f t="shared" si="36"/>
        <v>102.39996411897363</v>
      </c>
      <c r="I85" s="66">
        <f t="shared" si="36"/>
        <v>102.39997152993739</v>
      </c>
      <c r="J85" s="66">
        <f t="shared" si="36"/>
        <v>102.39999679198424</v>
      </c>
      <c r="K85" s="66">
        <f t="shared" si="36"/>
        <v>100.26759572421193</v>
      </c>
      <c r="L85" s="66">
        <f t="shared" si="36"/>
        <v>100.31374856632527</v>
      </c>
      <c r="M85" s="36"/>
    </row>
    <row r="86" spans="1:13" ht="39" customHeight="1">
      <c r="A86" s="73" t="s">
        <v>33</v>
      </c>
      <c r="B86" s="4" t="s">
        <v>6</v>
      </c>
      <c r="C86" s="57"/>
      <c r="D86" s="54">
        <v>36776.6</v>
      </c>
      <c r="E86" s="54">
        <v>39643.699999999997</v>
      </c>
      <c r="F86" s="54">
        <v>40595.1</v>
      </c>
      <c r="G86" s="54">
        <v>41569.4</v>
      </c>
      <c r="H86" s="54">
        <v>42567.1</v>
      </c>
      <c r="I86" s="54">
        <v>43588.7</v>
      </c>
      <c r="J86" s="54">
        <v>44634.8</v>
      </c>
      <c r="K86" s="54">
        <v>44634.8</v>
      </c>
      <c r="L86" s="54">
        <v>44634.8</v>
      </c>
      <c r="M86" s="36"/>
    </row>
    <row r="87" spans="1:13" ht="18.75">
      <c r="A87" s="61" t="s">
        <v>50</v>
      </c>
      <c r="B87" s="62" t="s">
        <v>5</v>
      </c>
      <c r="C87" s="57"/>
      <c r="D87" s="101">
        <v>107.2</v>
      </c>
      <c r="E87" s="66">
        <f>E86/D86*100</f>
        <v>107.79598984136652</v>
      </c>
      <c r="F87" s="66">
        <f>F86/E86*100</f>
        <v>102.39987690351808</v>
      </c>
      <c r="G87" s="66">
        <f t="shared" ref="G87:L87" si="37">G86/F86*100</f>
        <v>102.40004335498621</v>
      </c>
      <c r="H87" s="66">
        <f t="shared" si="37"/>
        <v>102.40008275317902</v>
      </c>
      <c r="I87" s="66">
        <f t="shared" si="37"/>
        <v>102.39997556798559</v>
      </c>
      <c r="J87" s="66">
        <f t="shared" si="37"/>
        <v>102.39993392782993</v>
      </c>
      <c r="K87" s="66">
        <f t="shared" si="37"/>
        <v>100</v>
      </c>
      <c r="L87" s="66">
        <f t="shared" si="37"/>
        <v>100</v>
      </c>
      <c r="M87" s="45"/>
    </row>
    <row r="88" spans="1:13" ht="75.75" customHeight="1">
      <c r="A88" s="120" t="s">
        <v>31</v>
      </c>
      <c r="B88" s="121" t="s">
        <v>6</v>
      </c>
      <c r="C88" s="121"/>
      <c r="D88" s="40">
        <v>46744</v>
      </c>
      <c r="E88" s="40">
        <v>55374</v>
      </c>
      <c r="F88" s="40">
        <v>57588</v>
      </c>
      <c r="G88" s="40">
        <v>62287</v>
      </c>
      <c r="H88" s="40">
        <v>64778</v>
      </c>
      <c r="I88" s="40">
        <v>67205.7</v>
      </c>
      <c r="J88" s="40">
        <v>67451.100000000006</v>
      </c>
      <c r="K88" s="40">
        <v>67666</v>
      </c>
      <c r="L88" s="40">
        <v>68012.2</v>
      </c>
      <c r="M88" s="43"/>
    </row>
    <row r="89" spans="1:13" ht="22.5" customHeight="1">
      <c r="A89" s="18" t="s">
        <v>50</v>
      </c>
      <c r="B89" s="5" t="s">
        <v>5</v>
      </c>
      <c r="C89" s="5"/>
      <c r="D89" s="85">
        <v>104.8</v>
      </c>
      <c r="E89" s="85">
        <f>E88/D88*100</f>
        <v>118.46226253636831</v>
      </c>
      <c r="F89" s="85">
        <f t="shared" ref="F89:L89" si="38">F88/E88*100</f>
        <v>103.99826633438076</v>
      </c>
      <c r="G89" s="85">
        <f t="shared" si="38"/>
        <v>108.15968604570396</v>
      </c>
      <c r="H89" s="85">
        <f t="shared" si="38"/>
        <v>103.99922937370559</v>
      </c>
      <c r="I89" s="85">
        <f t="shared" si="38"/>
        <v>103.74772299237395</v>
      </c>
      <c r="J89" s="85">
        <f t="shared" si="38"/>
        <v>100.36514759908759</v>
      </c>
      <c r="K89" s="85">
        <f t="shared" si="38"/>
        <v>100.31860117922464</v>
      </c>
      <c r="L89" s="85">
        <f t="shared" si="38"/>
        <v>100.51163065645967</v>
      </c>
      <c r="M89" s="94"/>
    </row>
    <row r="90" spans="1:13" ht="18.75">
      <c r="A90" s="88" t="s">
        <v>30</v>
      </c>
      <c r="B90" s="5"/>
      <c r="C90" s="5"/>
      <c r="D90" s="28"/>
      <c r="E90" s="28"/>
      <c r="F90" s="28"/>
      <c r="G90" s="28"/>
      <c r="H90" s="28"/>
      <c r="I90" s="28"/>
      <c r="J90" s="28"/>
      <c r="K90" s="28"/>
      <c r="L90" s="28"/>
      <c r="M90" s="43"/>
    </row>
    <row r="91" spans="1:13" ht="37.5">
      <c r="A91" s="25" t="s">
        <v>57</v>
      </c>
      <c r="B91" s="5" t="s">
        <v>6</v>
      </c>
      <c r="C91" s="5"/>
      <c r="D91" s="28">
        <v>40912</v>
      </c>
      <c r="E91" s="28">
        <v>43637</v>
      </c>
      <c r="F91" s="28">
        <v>45383</v>
      </c>
      <c r="G91" s="28">
        <v>47198</v>
      </c>
      <c r="H91" s="28">
        <v>49086</v>
      </c>
      <c r="I91" s="28">
        <v>51049</v>
      </c>
      <c r="J91" s="28">
        <f>I91*J92/100</f>
        <v>53090.96</v>
      </c>
      <c r="K91" s="28">
        <f t="shared" ref="K91:L91" si="39">J91*K92/100</f>
        <v>55214.598399999995</v>
      </c>
      <c r="L91" s="28">
        <f t="shared" si="39"/>
        <v>57423.182335999998</v>
      </c>
      <c r="M91" s="43"/>
    </row>
    <row r="92" spans="1:13" ht="18.75">
      <c r="A92" s="58" t="s">
        <v>50</v>
      </c>
      <c r="B92" s="95" t="s">
        <v>5</v>
      </c>
      <c r="C92" s="95"/>
      <c r="D92" s="85">
        <v>123.6</v>
      </c>
      <c r="E92" s="85">
        <f>E91/D91*100</f>
        <v>106.66063746578021</v>
      </c>
      <c r="F92" s="85">
        <f>F91/E91*100</f>
        <v>104.00119164928844</v>
      </c>
      <c r="G92" s="85">
        <f t="shared" ref="G92:I92" si="40">G91/F91*100</f>
        <v>103.99929489015712</v>
      </c>
      <c r="H92" s="85">
        <f t="shared" si="40"/>
        <v>104.00016949870756</v>
      </c>
      <c r="I92" s="85">
        <f t="shared" si="40"/>
        <v>103.99910361406511</v>
      </c>
      <c r="J92" s="85">
        <v>104</v>
      </c>
      <c r="K92" s="85">
        <v>104</v>
      </c>
      <c r="L92" s="85">
        <v>104</v>
      </c>
      <c r="M92" s="43"/>
    </row>
    <row r="93" spans="1:13" ht="18.75">
      <c r="A93" s="17" t="s">
        <v>55</v>
      </c>
      <c r="B93" s="5" t="s">
        <v>6</v>
      </c>
      <c r="C93" s="5"/>
      <c r="D93" s="28">
        <v>45692</v>
      </c>
      <c r="E93" s="28">
        <v>49452</v>
      </c>
      <c r="F93" s="28">
        <v>54605</v>
      </c>
      <c r="G93" s="28">
        <v>56681</v>
      </c>
      <c r="H93" s="28">
        <v>58040</v>
      </c>
      <c r="I93" s="28">
        <v>60361</v>
      </c>
      <c r="J93" s="28">
        <f>I93*J94/100</f>
        <v>62775.44</v>
      </c>
      <c r="K93" s="28">
        <f t="shared" ref="K93:L93" si="41">J93*K94/100</f>
        <v>65286.457599999994</v>
      </c>
      <c r="L93" s="28">
        <f t="shared" si="41"/>
        <v>67897.915903999994</v>
      </c>
      <c r="M93" s="43"/>
    </row>
    <row r="94" spans="1:13" ht="18.75">
      <c r="A94" s="97" t="s">
        <v>50</v>
      </c>
      <c r="B94" s="5" t="s">
        <v>5</v>
      </c>
      <c r="C94" s="5"/>
      <c r="D94" s="85">
        <v>115.1</v>
      </c>
      <c r="E94" s="85">
        <v>102</v>
      </c>
      <c r="F94" s="85">
        <f>F93/E93*100</f>
        <v>110.4202054517512</v>
      </c>
      <c r="G94" s="85">
        <f t="shared" ref="G94:I94" si="42">G93/F93*100</f>
        <v>103.80184964746817</v>
      </c>
      <c r="H94" s="85">
        <f t="shared" si="42"/>
        <v>102.39762883505936</v>
      </c>
      <c r="I94" s="85">
        <f t="shared" si="42"/>
        <v>103.99896623018607</v>
      </c>
      <c r="J94" s="85">
        <v>104</v>
      </c>
      <c r="K94" s="85">
        <v>104</v>
      </c>
      <c r="L94" s="85">
        <v>104</v>
      </c>
      <c r="M94" s="43"/>
    </row>
    <row r="95" spans="1:13" ht="39">
      <c r="A95" s="89" t="s">
        <v>67</v>
      </c>
      <c r="B95" s="5" t="s">
        <v>56</v>
      </c>
      <c r="C95" s="5"/>
      <c r="D95" s="40">
        <v>17321.3</v>
      </c>
      <c r="E95" s="40">
        <v>19483.099999999999</v>
      </c>
      <c r="F95" s="40">
        <v>19905</v>
      </c>
      <c r="G95" s="40">
        <v>20382.7</v>
      </c>
      <c r="H95" s="40">
        <v>21372.799999999999</v>
      </c>
      <c r="I95" s="40">
        <v>21372.799999999999</v>
      </c>
      <c r="J95" s="40">
        <f>I95*104.2/100</f>
        <v>22270.457599999998</v>
      </c>
      <c r="K95" s="40">
        <f t="shared" ref="K95:L95" si="43">J95*104.2/100</f>
        <v>23205.816819199998</v>
      </c>
      <c r="L95" s="40">
        <f t="shared" si="43"/>
        <v>24180.461125606394</v>
      </c>
      <c r="M95" s="43"/>
    </row>
    <row r="96" spans="1:13" ht="18.75">
      <c r="A96" s="97" t="s">
        <v>50</v>
      </c>
      <c r="B96" s="5" t="s">
        <v>5</v>
      </c>
      <c r="C96" s="5"/>
      <c r="D96" s="85">
        <v>133.30000000000001</v>
      </c>
      <c r="E96" s="85">
        <f>E95/D95*100</f>
        <v>112.48058748477308</v>
      </c>
      <c r="F96" s="85">
        <f>F95/E95*100</f>
        <v>102.16546648120679</v>
      </c>
      <c r="G96" s="85">
        <f t="shared" ref="G96:K96" si="44">G95/F95*100</f>
        <v>102.39989952273298</v>
      </c>
      <c r="H96" s="85">
        <f t="shared" si="44"/>
        <v>104.85755076609084</v>
      </c>
      <c r="I96" s="85">
        <f t="shared" si="44"/>
        <v>100</v>
      </c>
      <c r="J96" s="85">
        <f t="shared" si="44"/>
        <v>104.2</v>
      </c>
      <c r="K96" s="85">
        <f t="shared" si="44"/>
        <v>104.2</v>
      </c>
      <c r="L96" s="85">
        <v>104.5</v>
      </c>
      <c r="M96" s="43"/>
    </row>
    <row r="97" spans="1:15" ht="19.5">
      <c r="A97" s="22" t="s">
        <v>14</v>
      </c>
      <c r="B97" s="5" t="s">
        <v>4</v>
      </c>
      <c r="C97" s="5"/>
      <c r="D97" s="40">
        <v>368</v>
      </c>
      <c r="E97" s="40">
        <v>234.2</v>
      </c>
      <c r="F97" s="40">
        <f>E97*F98/100</f>
        <v>238.88399999999999</v>
      </c>
      <c r="G97" s="40">
        <f>F97*G98/100</f>
        <v>246.05052000000001</v>
      </c>
      <c r="H97" s="40">
        <v>390.7</v>
      </c>
      <c r="I97" s="40">
        <v>395.2</v>
      </c>
      <c r="J97" s="40">
        <v>401</v>
      </c>
      <c r="K97" s="40">
        <v>407.2</v>
      </c>
      <c r="L97" s="40">
        <v>407.2</v>
      </c>
      <c r="M97" s="43"/>
    </row>
    <row r="98" spans="1:15" ht="18.75">
      <c r="A98" s="97" t="s">
        <v>50</v>
      </c>
      <c r="B98" s="5" t="s">
        <v>5</v>
      </c>
      <c r="C98" s="5"/>
      <c r="D98" s="85">
        <v>186.9</v>
      </c>
      <c r="E98" s="85">
        <f>E97/D97*100</f>
        <v>63.641304347826086</v>
      </c>
      <c r="F98" s="85">
        <v>102</v>
      </c>
      <c r="G98" s="85">
        <v>103</v>
      </c>
      <c r="H98" s="85">
        <v>105.3</v>
      </c>
      <c r="I98" s="85">
        <f t="shared" ref="I98:L98" si="45">I97/H97*100</f>
        <v>101.15177885845918</v>
      </c>
      <c r="J98" s="85">
        <f t="shared" si="45"/>
        <v>101.46761133603239</v>
      </c>
      <c r="K98" s="85">
        <f t="shared" si="45"/>
        <v>101.54613466334163</v>
      </c>
      <c r="L98" s="85">
        <f t="shared" si="45"/>
        <v>100</v>
      </c>
      <c r="M98" s="43"/>
    </row>
    <row r="99" spans="1:15" ht="19.5">
      <c r="A99" s="22"/>
      <c r="B99" s="5"/>
      <c r="C99" s="5"/>
      <c r="D99" s="40"/>
      <c r="E99" s="40"/>
      <c r="F99" s="40"/>
      <c r="G99" s="40"/>
      <c r="H99" s="40"/>
      <c r="I99" s="40"/>
      <c r="J99" s="40"/>
      <c r="K99" s="40"/>
      <c r="L99" s="40"/>
    </row>
    <row r="100" spans="1:15" ht="18.75">
      <c r="A100" s="153" t="s">
        <v>29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5"/>
    </row>
    <row r="101" spans="1:15" ht="39">
      <c r="A101" s="98" t="s">
        <v>28</v>
      </c>
      <c r="B101" s="7" t="s">
        <v>4</v>
      </c>
      <c r="C101" s="55"/>
      <c r="D101" s="122">
        <v>1035.671</v>
      </c>
      <c r="E101" s="122">
        <v>1133.8309999999999</v>
      </c>
      <c r="F101" s="122">
        <v>1122.02</v>
      </c>
      <c r="G101" s="122">
        <v>1162.3889999999999</v>
      </c>
      <c r="H101" s="122">
        <v>1207.7429999999999</v>
      </c>
      <c r="I101" s="122">
        <v>1256.05</v>
      </c>
      <c r="J101" s="122">
        <f>I101*J102/100</f>
        <v>1261.0742</v>
      </c>
      <c r="K101" s="122">
        <f t="shared" ref="K101:L101" si="46">J101*K102/100</f>
        <v>1266.1184968000002</v>
      </c>
      <c r="L101" s="122">
        <f t="shared" si="46"/>
        <v>1271.1829707872002</v>
      </c>
    </row>
    <row r="102" spans="1:15" ht="19.5" customHeight="1">
      <c r="A102" s="99" t="s">
        <v>50</v>
      </c>
      <c r="B102" s="96" t="s">
        <v>5</v>
      </c>
      <c r="C102" s="23"/>
      <c r="D102" s="100">
        <v>108.4</v>
      </c>
      <c r="E102" s="100">
        <f>E101/D101*100</f>
        <v>109.47791335279253</v>
      </c>
      <c r="F102" s="100">
        <f t="shared" ref="F102:I102" si="47">F101/E101*100</f>
        <v>98.958310365477757</v>
      </c>
      <c r="G102" s="100">
        <f t="shared" si="47"/>
        <v>103.59788595568706</v>
      </c>
      <c r="H102" s="100">
        <f t="shared" si="47"/>
        <v>103.90179191303429</v>
      </c>
      <c r="I102" s="100">
        <f t="shared" si="47"/>
        <v>103.99977478652329</v>
      </c>
      <c r="J102" s="100">
        <v>100.4</v>
      </c>
      <c r="K102" s="100">
        <v>100.4</v>
      </c>
      <c r="L102" s="100">
        <v>100.4</v>
      </c>
    </row>
    <row r="103" spans="1:1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4" spans="1:15" ht="40.5">
      <c r="A104" s="46" t="s">
        <v>58</v>
      </c>
      <c r="B104" s="37"/>
      <c r="C104" s="37"/>
      <c r="D104" s="37"/>
      <c r="E104" s="37"/>
      <c r="F104" s="37"/>
      <c r="G104" s="37"/>
      <c r="H104" s="37"/>
      <c r="I104" s="47" t="s">
        <v>59</v>
      </c>
      <c r="J104" s="47"/>
      <c r="K104" s="47"/>
      <c r="L104" s="47"/>
      <c r="M104" s="48"/>
      <c r="N104" s="48"/>
      <c r="O104" s="37"/>
    </row>
    <row r="105" spans="1:15" ht="18.75">
      <c r="I105" s="2"/>
    </row>
    <row r="107" spans="1:15" ht="15.75">
      <c r="A107" s="49" t="s">
        <v>68</v>
      </c>
    </row>
  </sheetData>
  <mergeCells count="145">
    <mergeCell ref="A26:A27"/>
    <mergeCell ref="B26:B27"/>
    <mergeCell ref="D26:D27"/>
    <mergeCell ref="E26:E27"/>
    <mergeCell ref="F26:F27"/>
    <mergeCell ref="A28:A29"/>
    <mergeCell ref="B28:B29"/>
    <mergeCell ref="D28:D29"/>
    <mergeCell ref="E28:E29"/>
    <mergeCell ref="F28:F29"/>
    <mergeCell ref="A24:A25"/>
    <mergeCell ref="B24:B25"/>
    <mergeCell ref="D24:D25"/>
    <mergeCell ref="E24:E25"/>
    <mergeCell ref="F24:F25"/>
    <mergeCell ref="A22:A23"/>
    <mergeCell ref="B22:B23"/>
    <mergeCell ref="D22:D23"/>
    <mergeCell ref="E22:E23"/>
    <mergeCell ref="F22:F23"/>
    <mergeCell ref="A18:A19"/>
    <mergeCell ref="B18:B19"/>
    <mergeCell ref="D18:D19"/>
    <mergeCell ref="E18:E19"/>
    <mergeCell ref="F18:F19"/>
    <mergeCell ref="A20:A21"/>
    <mergeCell ref="B20:B21"/>
    <mergeCell ref="D20:D21"/>
    <mergeCell ref="E20:E21"/>
    <mergeCell ref="F20:F21"/>
    <mergeCell ref="B16:B17"/>
    <mergeCell ref="D16:D17"/>
    <mergeCell ref="E16:E17"/>
    <mergeCell ref="F16:F17"/>
    <mergeCell ref="A14:A15"/>
    <mergeCell ref="B14:B15"/>
    <mergeCell ref="D14:D15"/>
    <mergeCell ref="E14:E15"/>
    <mergeCell ref="F14:F15"/>
    <mergeCell ref="J1:L1"/>
    <mergeCell ref="A1:I1"/>
    <mergeCell ref="D4:D5"/>
    <mergeCell ref="F4:F5"/>
    <mergeCell ref="A3:L3"/>
    <mergeCell ref="G4:L4"/>
    <mergeCell ref="A4:A5"/>
    <mergeCell ref="B4:B5"/>
    <mergeCell ref="C4:C5"/>
    <mergeCell ref="F2:L2"/>
    <mergeCell ref="A100:L100"/>
    <mergeCell ref="E4:E5"/>
    <mergeCell ref="A6:L6"/>
    <mergeCell ref="A7:A8"/>
    <mergeCell ref="B7:B8"/>
    <mergeCell ref="D7:D8"/>
    <mergeCell ref="A32:A33"/>
    <mergeCell ref="B32:B33"/>
    <mergeCell ref="D32:D33"/>
    <mergeCell ref="E32:E33"/>
    <mergeCell ref="F32:F33"/>
    <mergeCell ref="E7:E8"/>
    <mergeCell ref="F7:F8"/>
    <mergeCell ref="A12:A13"/>
    <mergeCell ref="B12:B13"/>
    <mergeCell ref="D12:D13"/>
    <mergeCell ref="E12:E13"/>
    <mergeCell ref="F12:F13"/>
    <mergeCell ref="A9:A10"/>
    <mergeCell ref="B9:B10"/>
    <mergeCell ref="D9:D10"/>
    <mergeCell ref="E9:E10"/>
    <mergeCell ref="F9:F10"/>
    <mergeCell ref="A16:A17"/>
    <mergeCell ref="D43:D44"/>
    <mergeCell ref="E43:E44"/>
    <mergeCell ref="F43:F44"/>
    <mergeCell ref="A40:A41"/>
    <mergeCell ref="B40:B41"/>
    <mergeCell ref="D40:D41"/>
    <mergeCell ref="E40:E41"/>
    <mergeCell ref="F40:F41"/>
    <mergeCell ref="A36:A37"/>
    <mergeCell ref="B36:B37"/>
    <mergeCell ref="D36:D37"/>
    <mergeCell ref="E36:E37"/>
    <mergeCell ref="F36:F37"/>
    <mergeCell ref="D38:D39"/>
    <mergeCell ref="E38:E39"/>
    <mergeCell ref="F38:F39"/>
    <mergeCell ref="B52:B53"/>
    <mergeCell ref="A38:A39"/>
    <mergeCell ref="B38:B39"/>
    <mergeCell ref="A45:A46"/>
    <mergeCell ref="B45:B46"/>
    <mergeCell ref="A50:A51"/>
    <mergeCell ref="B50:B51"/>
    <mergeCell ref="A47:A48"/>
    <mergeCell ref="B47:B48"/>
    <mergeCell ref="A43:A44"/>
    <mergeCell ref="B43:B44"/>
    <mergeCell ref="A30:A31"/>
    <mergeCell ref="B30:B31"/>
    <mergeCell ref="D30:D31"/>
    <mergeCell ref="E30:E31"/>
    <mergeCell ref="F30:F31"/>
    <mergeCell ref="A63:A64"/>
    <mergeCell ref="B63:B64"/>
    <mergeCell ref="A61:A62"/>
    <mergeCell ref="B61:B62"/>
    <mergeCell ref="D61:D62"/>
    <mergeCell ref="E61:E62"/>
    <mergeCell ref="F61:F62"/>
    <mergeCell ref="D50:D51"/>
    <mergeCell ref="E50:E51"/>
    <mergeCell ref="F50:F51"/>
    <mergeCell ref="A54:A55"/>
    <mergeCell ref="B54:B55"/>
    <mergeCell ref="D54:D55"/>
    <mergeCell ref="E54:E55"/>
    <mergeCell ref="F54:F55"/>
    <mergeCell ref="A52:A53"/>
    <mergeCell ref="D63:D64"/>
    <mergeCell ref="E63:E64"/>
    <mergeCell ref="F63:F64"/>
    <mergeCell ref="D45:D46"/>
    <mergeCell ref="E45:E46"/>
    <mergeCell ref="F45:F46"/>
    <mergeCell ref="D52:D53"/>
    <mergeCell ref="E52:E53"/>
    <mergeCell ref="F52:F53"/>
    <mergeCell ref="D47:D48"/>
    <mergeCell ref="E47:E48"/>
    <mergeCell ref="F47:F48"/>
    <mergeCell ref="K70:K71"/>
    <mergeCell ref="L70:L71"/>
    <mergeCell ref="F70:F71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</mergeCells>
  <phoneticPr fontId="12" type="noConversion"/>
  <printOptions horizontalCentered="1"/>
  <pageMargins left="0.16" right="0.16" top="0.19685039370078741" bottom="0.19685039370078741" header="0" footer="0"/>
  <pageSetup paperSize="9" scale="67" fitToHeight="0" orientation="landscape" r:id="rId1"/>
  <headerFooter alignWithMargins="0"/>
  <rowBreaks count="2" manualBreakCount="2">
    <brk id="69" max="11" man="1"/>
    <brk id="99" max="11" man="1"/>
  </rowBreaks>
  <colBreaks count="1" manualBreakCount="1">
    <brk id="12" max="1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Прогноз до 2027 года </vt:lpstr>
      <vt:lpstr>'Прогноз до 2027 года '!Заголовки_для_печати</vt:lpstr>
      <vt:lpstr>'Прогноз до 2027 года '!Область_печати</vt:lpstr>
    </vt:vector>
  </TitlesOfParts>
  <Company>AoIR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Соколова</cp:lastModifiedBy>
  <cp:lastPrinted>2024-09-17T01:55:58Z</cp:lastPrinted>
  <dcterms:created xsi:type="dcterms:W3CDTF">2006-03-06T08:26:24Z</dcterms:created>
  <dcterms:modified xsi:type="dcterms:W3CDTF">2024-09-17T01:57:45Z</dcterms:modified>
</cp:coreProperties>
</file>