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7680" windowHeight="8970" activeTab="1"/>
  </bookViews>
  <sheets>
    <sheet name="прил2" sheetId="1" r:id="rId1"/>
    <sheet name="прил3" sheetId="2" r:id="rId2"/>
    <sheet name="прил12" sheetId="3" r:id="rId3"/>
    <sheet name="заим10,источ11" sheetId="4" r:id="rId4"/>
  </sheets>
  <definedNames/>
  <calcPr fullCalcOnLoad="1"/>
</workbook>
</file>

<file path=xl/sharedStrings.xml><?xml version="1.0" encoding="utf-8"?>
<sst xmlns="http://schemas.openxmlformats.org/spreadsheetml/2006/main" count="821" uniqueCount="414">
  <si>
    <t>Плата за выбросы загрязняющих веществ в атмосферный воздух стационарными объектами</t>
  </si>
  <si>
    <t>1 12 01010 01 0000 120</t>
  </si>
  <si>
    <t>Плата за сбросы загрязняющих веществ в водные объекты</t>
  </si>
  <si>
    <t>1 12 01030 01 0000 120</t>
  </si>
  <si>
    <t>Плата за размещение отходов производства и потребления</t>
  </si>
  <si>
    <t>1 12 01040 01 0000 120</t>
  </si>
  <si>
    <t>Управление культуры администрации муниципального образования г.Бодайбо и района</t>
  </si>
  <si>
    <t>Управление образования администрации муниципального образования г.Бодайбо и района</t>
  </si>
  <si>
    <t xml:space="preserve">Денежные взыскания (штрафы) за правонарушения в области дорожного движения </t>
  </si>
  <si>
    <t xml:space="preserve">Прочие денежные взыскания (штрафы) за правонарушения в области дорожного движения </t>
  </si>
  <si>
    <t>1 16 30030 01 0000 140</t>
  </si>
  <si>
    <t>за счет средств областного бюджета</t>
  </si>
  <si>
    <t xml:space="preserve">   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</si>
  <si>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 xml:space="preserve">    на приобретение и доставку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</si>
  <si>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2 02 02150 05 0000 151</t>
  </si>
  <si>
    <t>2 02 02009 05 0000 151</t>
  </si>
  <si>
    <t>за счет средств федерального бюджета</t>
  </si>
  <si>
    <t xml:space="preserve">   по хранению, комплектованию, учету и использованию архивных документов, относящихся к государственной собственности Иркутской области</t>
  </si>
  <si>
    <t xml:space="preserve">   по предоставлению мер социальной поддержки многодетным и малоимущим семьям</t>
  </si>
  <si>
    <t xml:space="preserve">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</si>
  <si>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Субсидии, предоставляемые местным бюджетам за счет средств федерального бюджета</t>
  </si>
  <si>
    <t>БЕЗВОЗМЕЗДНЫЕ ПОСТУПЛЕНИЯ ОТ НЕГОСУДАРСТВЕННЫХ ОРГАНИЗАЦИЙ</t>
  </si>
  <si>
    <t>2 04 00000 00 0000 180</t>
  </si>
  <si>
    <t>Безвозмездные поступления  от  негосударственных организаций в бюджеты муниципальных районов</t>
  </si>
  <si>
    <t>2 04 05000 05 0000 180</t>
  </si>
  <si>
    <t>Предоставление негосударственными организациями грантов для получателей средств бюджетов муниципальных районов</t>
  </si>
  <si>
    <t>Администрация муниципального образования г.Бодайбо и района</t>
  </si>
  <si>
    <t>Финансовое управление администрации г.Бодайбо и района</t>
  </si>
  <si>
    <t>2 02 02051 05 0000 151</t>
  </si>
  <si>
    <t>Субсидии бюджетам муниципальных районов на обеспечение жильем молодых семей</t>
  </si>
  <si>
    <t>2 04 05010 05 0000 180</t>
  </si>
  <si>
    <t>Предоставление негосударственными организациями грантов для получателей средств  бюджетов муниципальных районов</t>
  </si>
  <si>
    <t>2 04 05020 05 0000 180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</si>
  <si>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</si>
  <si>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2 04 05099 05 0000 180</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</si>
  <si>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</si>
  <si>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</si>
  <si>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</si>
  <si>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</si>
  <si>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Государственная пошлина по делам, рассматриваемым в судах общей юрисдикции, мировыми судьями</t>
  </si>
  <si>
    <t>1 08 03000 01 0000 110</t>
  </si>
  <si>
    <t>1 08 07000 01 0000 110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</si>
  <si>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</si>
  <si>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</si>
  <si>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</si>
  <si>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ОКАЗАНИЯ ПЛАТНЫХ УСЛУГ (РАБОТ) И КОМПЕНСАЦИИ ЗАТРАТ ГОСУДАРСТВА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</si>
  <si>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</si>
  <si>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</si>
  <si>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</si>
  <si>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</si>
  <si>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815</t>
  </si>
  <si>
    <t>Суммы по искам о возмещении вреда, причиненного окружающей среде, подлежащие зачислению в бюджеты муниципальных районов</t>
  </si>
  <si>
    <t>1 16 35030 05 0000 140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</si>
  <si>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</si>
  <si>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</si>
  <si>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907</t>
  </si>
  <si>
    <t>2 02 04014 05 0080 151</t>
  </si>
  <si>
    <t>2 07 05030 05 0000 180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</si>
  <si>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</si>
  <si>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01 03 01 00 05 0000 710</t>
  </si>
  <si>
    <t>01 03 01 00 05 0000 810</t>
  </si>
  <si>
    <t>Ревизионная комиссия муниципального образования г.Бодайбо и района</t>
  </si>
  <si>
    <t>Прочие безвозмездные поступления от негосударственных организаций в бюджеты муниципальных районов</t>
  </si>
  <si>
    <t>2 03 05099 05 0000 180</t>
  </si>
  <si>
    <t>Прочие безвозмездные поступления от государственных (муниципальных) организаций  в бюджеты муниципальных районов</t>
  </si>
  <si>
    <t>2 03 05010 05 0000 180</t>
  </si>
  <si>
    <t>Предоставление  государственными (муниципальными) организациями грантов для получателей средств бюджетов муниципальных районов</t>
  </si>
  <si>
    <t>2 03 05020 05 0000 180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</si>
  <si>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</si>
  <si>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ВОЗВРАТ ОСТАТКОВ СУБСИДИЙ, СУБВЕНЦИЙ И ИНЫХ МЕЖБЮДЖЕТНЫХ ТРАНСФЕРТОВ, ИМЕЮЩИХ ЦЕЛЕВОЕ НАЗНАЧЕНИЕ, ПРОШЛЫХ ЛЕТ</t>
  </si>
  <si>
    <t>2 19 00000 00 0000 151</t>
  </si>
  <si>
    <t>2 19 05000 05 0000 151</t>
  </si>
  <si>
    <t>2 02 04025 05 0000 151</t>
  </si>
  <si>
    <t>Субвенции для осуществления органами местного самоуправления областных государственных полномочий</t>
  </si>
  <si>
    <t>2 02 02008 05 0000 151</t>
  </si>
  <si>
    <t>к решению  Думы г.Бодайбо и района</t>
  </si>
  <si>
    <t>Прогноз поступлений доходов в бюджет</t>
  </si>
  <si>
    <t>Наименование дохода</t>
  </si>
  <si>
    <t>Код бюджетной классификации</t>
  </si>
  <si>
    <t>НАЛОГОВЫЕ И НЕНАЛОГОВЫЕ ДОХОДЫ</t>
  </si>
  <si>
    <t>Код главного администратора*</t>
  </si>
  <si>
    <t>Субсидии бюджетам муниципальных районов на реализацию федеральных целевых программ</t>
  </si>
  <si>
    <t>2 02 04025 05 0091 151</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</si>
  <si>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</si>
  <si>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</si>
  <si>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</si>
  <si>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</si>
  <si>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</si>
  <si>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1 01 00000 00 0000 000</t>
  </si>
  <si>
    <t>Налог на доходы физических лиц</t>
  </si>
  <si>
    <t>1 01 02000 01 0000 110</t>
  </si>
  <si>
    <t>1 01 02010 01 0000 110</t>
  </si>
  <si>
    <t>2 02 04014 05 0079 151</t>
  </si>
  <si>
    <t>1 01 02020 01 0000 110</t>
  </si>
  <si>
    <t>1 01 02030 01 0000 110</t>
  </si>
  <si>
    <t>НАЛОГИ НА СОВОКУПНЫЙ ДОХОД</t>
  </si>
  <si>
    <t>1 05 00000 00 0000 000</t>
  </si>
  <si>
    <t>Единый налог на вмененный доход для отдельных видов деятельности</t>
  </si>
  <si>
    <t>1 08 00000 00 0000 000</t>
  </si>
  <si>
    <t>182</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</si>
  <si>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</si>
  <si>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</si>
  <si>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</si>
  <si>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</si>
  <si>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2 02 03999 05 0000 151</t>
  </si>
  <si>
    <t>Субвенции бюджетам муниципальных районов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</si>
  <si>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</si>
  <si>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</si>
  <si>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</si>
  <si>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Прочие межбюджетные трансферты, передаваемые бюджетам муниципальных районов</t>
  </si>
  <si>
    <t>Дотации бюджетам муниципальных районов на выравнивание бюджетной обеспеченности</t>
  </si>
  <si>
    <t>2 02 01999 05 0000 151</t>
  </si>
  <si>
    <t>Прочие дотации бюджетам муниципальных районов</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</si>
  <si>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</si>
  <si>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</si>
  <si>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1 16 41000 01 0000 140</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</si>
  <si>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</si>
  <si>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1 08 03010 01 0000 110</t>
  </si>
  <si>
    <t>ПЛАТЕЖИ ПРИ ПОЛЬЗОВАНИИ ПРИРОДНЫМИ РЕСУРСАМИ</t>
  </si>
  <si>
    <t>1 12 00000 00 0000 000</t>
  </si>
  <si>
    <t>Плата за негативное воздействие на окружающую среду</t>
  </si>
  <si>
    <t>1 12 01000 01 0000 120</t>
  </si>
  <si>
    <t>ШТРАФЫ, САНКЦИИ, ВОЗМЕЩЕНИЕ УЩЕРБА</t>
  </si>
  <si>
    <t>1 16 00000 00 0000 000</t>
  </si>
  <si>
    <t>Денежные взыскания (штрафы) за нарушение законодательства о налогах и сборах</t>
  </si>
  <si>
    <t>1 16 03000 00 0000 140</t>
  </si>
  <si>
    <t>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</si>
  <si>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</si>
  <si>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1 16 03030 01 0000 140</t>
  </si>
  <si>
    <t>1 16 06000 01 0000 140</t>
  </si>
  <si>
    <t>2 02 03999 05 0010 151</t>
  </si>
  <si>
    <t>2 02 04999 05 0090 151</t>
  </si>
  <si>
    <t>Прочие поступления от денежных взысканий (штрафов) и иных сумм в возмещение ущерба</t>
  </si>
  <si>
    <t>БЕЗВОЗМЕЗДНЫЕ ПОСТУПЛЕНИЯ</t>
  </si>
  <si>
    <t xml:space="preserve"> 2 00 00000 00 0000 000</t>
  </si>
  <si>
    <t>2 02 00000 00 0000 000</t>
  </si>
  <si>
    <t>2 02 02000 00 0000 151</t>
  </si>
  <si>
    <t>Доходы, всего:</t>
  </si>
  <si>
    <t xml:space="preserve"> 1 00 00000 00 0000 000</t>
  </si>
  <si>
    <t>1 08 07084 01 1000 110</t>
  </si>
  <si>
    <t>Виды долговых обязательств (привлечение/погашение)</t>
  </si>
  <si>
    <t>Кредитные соглашения и договоры</t>
  </si>
  <si>
    <t>Получение кредитов по кредитным соглашениям и договорам, заключенным от имени РФ, муниципальных образований, государственных внебюджетных фондов, указанных в валюте РФ</t>
  </si>
  <si>
    <t>Погашение кредитов по кредитным соглашениям и договорам, заключенным от имени РФ, субъектов РФ, муниципальных образований, государственных внебюджетных фондов, указанным в валюте РФ</t>
  </si>
  <si>
    <t>тыс.руб.</t>
  </si>
  <si>
    <t>Наименование</t>
  </si>
  <si>
    <t>Код</t>
  </si>
  <si>
    <t>000</t>
  </si>
  <si>
    <t>1 05 02000 02 0000 110</t>
  </si>
  <si>
    <t>1 16 90000 00 0000 140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</si>
  <si>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</si>
  <si>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</si>
  <si>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1 11 05035 05 0000 120</t>
  </si>
  <si>
    <t>Дотации бюджетам муниципальных районов на поддержку мер по обеспечению сбалансированности бюджетов</t>
  </si>
  <si>
    <t>Программа муниципальных внутренних заимствований</t>
  </si>
  <si>
    <t>к решению Думы г.Бодайбо и района</t>
  </si>
  <si>
    <t>1 11 00000 00 0000 000</t>
  </si>
  <si>
    <t>1 11 05000 00 0000 120</t>
  </si>
  <si>
    <t>1 11 05010 00 0000 120</t>
  </si>
  <si>
    <t>(тыс. руб.)</t>
  </si>
  <si>
    <t>Наименование поселений</t>
  </si>
  <si>
    <t>ИТОГО</t>
  </si>
  <si>
    <t>1 16 08000 01 0000 140</t>
  </si>
  <si>
    <t>1 16 25030 01 0000 140</t>
  </si>
  <si>
    <t>Код адм.</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</si>
  <si>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</si>
  <si>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</si>
  <si>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1 16 25060 01 0000 140</t>
  </si>
  <si>
    <t>1 16 28000 01 0000 140</t>
  </si>
  <si>
    <t>1 16 30000 01 0000 140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</si>
  <si>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</si>
  <si>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2 02 04999 05 0000 151</t>
  </si>
  <si>
    <t>Изменение остатков средств на счетах по учету средств бюджета</t>
  </si>
  <si>
    <t>Приложение № 2</t>
  </si>
  <si>
    <t>Управление культуры администрации муниципального образования г. Бодайбо и района</t>
  </si>
  <si>
    <t>Управление образования администрации муниципального образования г. Бодайбо и района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</si>
  <si>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t>
  </si>
  <si>
    <t>Денежные взыскания (штрафы) за нарушение законодательства Российской Федерации об электроэнергетике</t>
  </si>
  <si>
    <t>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</si>
  <si>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(прочие поступления)</t>
  </si>
  <si>
    <t>1 08 07150 01 1000 110</t>
  </si>
  <si>
    <t>Государственная пошлина за выдачу разрешения на установку рекламной конструкции (сумма платежа)</t>
  </si>
  <si>
    <t>1 08 07150 01 4000 110</t>
  </si>
  <si>
    <t>Государственная пошлина за выдачу разрешения на установку рекламной конструкции (прочие поступления)</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</si>
  <si>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</si>
  <si>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</si>
  <si>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2 18 05010 05 0000 151</t>
  </si>
  <si>
    <t>Государственная пошлина за выдачу разрешения на установку рекламной конструкции</t>
  </si>
  <si>
    <t>Прочие доходы от оказания платных услуг (работ)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</si>
  <si>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</si>
  <si>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</si>
  <si>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 xml:space="preserve">Денежные взыскания (штрафы) за нарушение земельного законодательства </t>
  </si>
  <si>
    <t>1 17 0000 00 0000 000</t>
  </si>
  <si>
    <t>Субсидии бюджетам бюджетной системы Российской Федерации (межбюджетные субсидии)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</si>
  <si>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</si>
  <si>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2 02 01001 05 0000 151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</si>
  <si>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</si>
  <si>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1 13 00000 00 0000 000</t>
  </si>
  <si>
    <t>2 02 03999 05 0001 151</t>
  </si>
  <si>
    <t>904</t>
  </si>
  <si>
    <t>903</t>
  </si>
  <si>
    <t>905</t>
  </si>
  <si>
    <t>2 02 02999 05 0021 151</t>
  </si>
  <si>
    <t>2 02 03022 05 0000 151</t>
  </si>
  <si>
    <t>1 14 06000 00 0000 430</t>
  </si>
  <si>
    <t>1 14 06010 00 0000 430</t>
  </si>
  <si>
    <t>2 02 02999 05 0022 151</t>
  </si>
  <si>
    <t>Иные межбюджетные трансферты</t>
  </si>
  <si>
    <t>1 01 02040 01 0000 110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</si>
  <si>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</si>
  <si>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</si>
  <si>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</si>
  <si>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</si>
  <si>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Прочие субсидии бюджетам муниципальных районов</t>
  </si>
  <si>
    <t>Прочие субвенции бюджетам муниципальных районов</t>
  </si>
  <si>
    <t>Получение кредитов от кредитных организаций бюджетами муниципальных районов в валюте Российской Федерации</t>
  </si>
  <si>
    <t>188</t>
  </si>
  <si>
    <t xml:space="preserve">Субвенции бюджетам муниципальных районов на ежемесячное денежное вознаграждение за классное руководство </t>
  </si>
  <si>
    <t>2 02 03026 05 0000 151</t>
  </si>
  <si>
    <t>1 11 05013 10 0000 120</t>
  </si>
  <si>
    <t>1 13 02995 05 0000 130</t>
  </si>
  <si>
    <t>Прочие доходы от  компенсации затрат бюджетов муниципальных районов</t>
  </si>
  <si>
    <t>1 14 02053 05 0000 410</t>
  </si>
  <si>
    <t>1 14 06013 10 0000 430</t>
  </si>
  <si>
    <t>1 13 01995 05 0000 130</t>
  </si>
  <si>
    <t>1 13 01990 00 0000 130</t>
  </si>
  <si>
    <t>Прочие доходы от оказания платных услуг (работ) получателями средств бюджетов муниципальных районов</t>
  </si>
  <si>
    <t>1 16 25000 00 0000 140</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</si>
  <si>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</si>
  <si>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</si>
  <si>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Бюджетные кредиты от других бюджетов бюджетной системы Российской федерации</t>
  </si>
  <si>
    <t>2 07 00000 00 0000 180</t>
  </si>
  <si>
    <t>2 07 05000 05 0000 180</t>
  </si>
  <si>
    <t>ПРОЧИЕ БЕЗВОЗМЕЗДНЫЕ ПОСТУПЛЕНИЯ</t>
  </si>
  <si>
    <t>Прочие безвозмездные поступления в бюджеты муниципальных районов</t>
  </si>
  <si>
    <t>2 18 05010 05 0000 180</t>
  </si>
  <si>
    <t>Доходы бюджетов муниципальных районов от возврата бюджетными учреждениями остатков субсидий прошлых лет</t>
  </si>
  <si>
    <t>МКУ "Архив администрации г.Бодайбо и района"</t>
  </si>
  <si>
    <t>БЕЗВОЗМЕЗДНЫЕ ПОСТУПЛЕНИЯ ОТ ДРУГИХ БЮДЖЕТОВ БЮДЖЕТНОЙ СИСТЕМЫ РОССИЙСКОЙ ФЕДЕРАЦИИ</t>
  </si>
  <si>
    <t>2 02 04000 00 0000 151</t>
  </si>
  <si>
    <t>2 02 04014 00 0000 151</t>
  </si>
  <si>
    <t>2 02 04014 05 0000 151</t>
  </si>
  <si>
    <t>2 02 04014 05 0064 151</t>
  </si>
  <si>
    <t>к решению Думы г. Бодайбо и района</t>
  </si>
  <si>
    <t>Гл. адм.</t>
  </si>
  <si>
    <t>048</t>
  </si>
  <si>
    <t>Главные администраторы доходов бюджета</t>
  </si>
  <si>
    <t>1 08 07084 01 4000 110</t>
  </si>
  <si>
    <t>1 11 09045 05 0000 120</t>
  </si>
  <si>
    <t>Единый сельскохозяйственный налог</t>
  </si>
  <si>
    <t>1 05 03000 01 0000 110</t>
  </si>
  <si>
    <t>1 16 25050 01 0000 140</t>
  </si>
  <si>
    <t>1 16 33050 05 0000 140</t>
  </si>
  <si>
    <t>2 02 02999 05 0000 151</t>
  </si>
  <si>
    <t>2 02 02999 05 0028 151</t>
  </si>
  <si>
    <t>2 02 03000 00 0000 151</t>
  </si>
  <si>
    <t>2 02 03021 05 0000 151</t>
  </si>
  <si>
    <t>2 02 03024 05 0011 151</t>
  </si>
  <si>
    <t>2 02 03024 05 0012 151</t>
  </si>
  <si>
    <t>2 02 03024 05 0015 151</t>
  </si>
  <si>
    <t>2 02 03024 05 0016 151</t>
  </si>
  <si>
    <t>2 02 03024 05 0017 151</t>
  </si>
  <si>
    <t>2 02 03024 05 0019 151</t>
  </si>
  <si>
    <t>902</t>
  </si>
  <si>
    <t>01 00 00 00 00 0000 000</t>
  </si>
  <si>
    <t>01 02 00 00 05 0000 710</t>
  </si>
  <si>
    <t>01 02 00 00 05 0000 810</t>
  </si>
  <si>
    <t>Погашение бюджетами муниципальных районов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</si>
  <si>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</si>
  <si>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</si>
  <si>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01 03 00 00 00 0000 000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</si>
  <si>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</si>
  <si>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</si>
  <si>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01 05 00 00 00 0000 000</t>
  </si>
  <si>
    <t>01 05 02 01 05 0000 510</t>
  </si>
  <si>
    <t>01 05 02 01 05 0000 610</t>
  </si>
  <si>
    <t>1 11 09000 00 0000 120</t>
  </si>
  <si>
    <t>1 11 09040 00 0000 120</t>
  </si>
  <si>
    <t>ДОХОДЫ ОТ ПРОДАЖИ МАТЕРИАЛЬНЫХ И НЕМАТЕРИАЛЬНЫХ АКТИВОВ</t>
  </si>
  <si>
    <t>1 14 00000 00 0000 000</t>
  </si>
  <si>
    <t>1 14 02000 00 0000 000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</si>
  <si>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</si>
  <si>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</si>
  <si>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</si>
  <si>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2 02 03007 05 0000 151</t>
  </si>
  <si>
    <t>ПРОЧИЕ НЕНАЛОГОВЫЕ ДОХОДЫ</t>
  </si>
  <si>
    <t xml:space="preserve">   в области производства и оборота этилового спирта, алкогольной и спиртосодержащей продукции</t>
  </si>
  <si>
    <t xml:space="preserve">   по определению персонального состава и обеспечению деятельности административных комиссий</t>
  </si>
  <si>
    <t>Субсидии, предоставляемые местным бюджетам за счет средств областного бюджета</t>
  </si>
  <si>
    <t>Субвенции, предоставляемые местным бюджетам</t>
  </si>
  <si>
    <t xml:space="preserve">   в сфере труда</t>
  </si>
  <si>
    <t>2 02 04999 00 0000 151</t>
  </si>
  <si>
    <t>Прочие межбюджетные трансферты, передаваемые бюджетам</t>
  </si>
  <si>
    <t>1 16 30014 01 0000 140</t>
  </si>
  <si>
    <t>498</t>
  </si>
  <si>
    <t>1 16 30010 01 0000 140</t>
  </si>
  <si>
    <t>1 16 43000 01 0000 140</t>
  </si>
  <si>
    <t>1 16 45000 01 0000 140</t>
  </si>
  <si>
    <t>2 02 01003 05 0000 151</t>
  </si>
  <si>
    <t>доходов бюджета</t>
  </si>
  <si>
    <t>1 05 02010 02 0000 110</t>
  </si>
  <si>
    <t>1 05 03010 01 0000 110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</si>
  <si>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</si>
  <si>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</si>
  <si>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</si>
  <si>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</si>
  <si>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</si>
  <si>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1 16 23051 05 0000 140</t>
  </si>
  <si>
    <t>2 02 03024 05 0013 151</t>
  </si>
  <si>
    <t>2 02 04053 05 0000 151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</si>
  <si>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</si>
  <si>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</si>
  <si>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</si>
  <si>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Иные доходы местного бюджета, администрирование которых может осуществляться главными администраторами доходов местного бюджета в пределах их компетенции</t>
  </si>
  <si>
    <t>2 00 00000 00 0000 000</t>
  </si>
  <si>
    <t>Безвозмездные поступления **</t>
  </si>
  <si>
    <t xml:space="preserve">   в сфере обращения с безнадзорными собаками и кошками</t>
  </si>
  <si>
    <t>2 02 03024 05 0018 151</t>
  </si>
  <si>
    <t xml:space="preserve">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</si>
  <si>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реализующих программы начального общего, основного общего, среднего общего образования, обеспечение дополнительного образования детей в муниципальных общеобразовательных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</si>
  <si>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реализующих программы дошкольного образования</t>
  </si>
  <si>
    <t>1 11 05025 05 0000 120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</si>
  <si>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</si>
  <si>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</si>
  <si>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</si>
  <si>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</si>
  <si>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</si>
  <si>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Доходы от продажи земельных участков, находящихся в государственной и муниципальной собственности </t>
  </si>
  <si>
    <t>Источники  финансирования дефицитов бюджетов</t>
  </si>
  <si>
    <t>Источники  финансирования дефицита бюджета</t>
  </si>
  <si>
    <t xml:space="preserve">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</si>
  <si>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</si>
  <si>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</si>
  <si>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</si>
  <si>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</si>
  <si>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</si>
  <si>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</si>
  <si>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</si>
  <si>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</si>
  <si>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2 02 02999 05 0030 151</t>
  </si>
  <si>
    <t xml:space="preserve">  на развитие домов культуры</t>
  </si>
  <si>
    <t>Изменение</t>
  </si>
  <si>
    <t xml:space="preserve">   на организацию отдыха и оздоровления детей в рамках полномочий министерства социального развития, опеки и попечительства Иркутской области</t>
  </si>
  <si>
    <t>2 02 02999 05 0025 151</t>
  </si>
  <si>
    <t xml:space="preserve">   на укрепление материально-технической базы учреждений, оказывающих услуги по организации отдыха и оздоровления детей, в рамках полномочий министерства социального развития, опеки и попечительства Иркутской области</t>
  </si>
  <si>
    <t>2 02 02999 05 0034 151</t>
  </si>
  <si>
    <t>муниципального образования г. Бодайбо и района в 2016 году</t>
  </si>
  <si>
    <t>Прогноз 2016 года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</si>
  <si>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</si>
  <si>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</si>
  <si>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</si>
  <si>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</si>
  <si>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</si>
  <si>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 сумма платежа)</t>
  </si>
  <si>
    <t>Доходы от оказания платных услуг (работ)</t>
  </si>
  <si>
    <t>1 13 01000 00 0000 130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</si>
  <si>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</si>
  <si>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</si>
  <si>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1 14 02050 05 0000 410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</si>
  <si>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</si>
  <si>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321</t>
  </si>
  <si>
    <t>Субсидии бюджетам муниципальных районов на реализацию федеральных целевых программ ("Доступная среда" на 2011-2015 годы)</t>
  </si>
  <si>
    <t xml:space="preserve">   на реализацию мероприятий, направленных на повышение эффективности бюджетных расходов муниципальных образований Иркутской области</t>
  </si>
  <si>
    <t>2 02 02999 05 0024 151</t>
  </si>
  <si>
    <t xml:space="preserve">    на содержание зданий и сооружений муниципальных образовательных организаций, обустройство прилегающих к ним территорий, создание условий для осуществления присмотра и ухода за детьми и содержание детей в муниципальных образовательных организациях</t>
  </si>
  <si>
    <t>2 02 02999 05 0033 151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</si>
  <si>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</si>
  <si>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2 02 02009 05 0029 151</t>
  </si>
  <si>
    <t>Субсидии бюджетам муниципальных районов на софинансирование капитальных вложений в объекты муниципальной собственности</t>
  </si>
  <si>
    <t>2 02 02077 05 0000 151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</si>
  <si>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</si>
  <si>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проведение Всероссийской сельскохозяйственной переписи</t>
  </si>
  <si>
    <t xml:space="preserve">   по организации и проведению мероприятий по определению поставщиков (подрядчиков, исполнителей)</t>
  </si>
  <si>
    <t xml:space="preserve">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изъятие, в т.ч. путем выкупа, земельных участков в границах поселения для муниципальных нужд </t>
  </si>
  <si>
    <t xml:space="preserve">   по осуществлению внешнего муниципального финансового контроля</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</si>
  <si>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</si>
  <si>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</si>
  <si>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Доходы бюджетов бюджетной системы Российской Федерации от возврата организациями остатков субсидий прошлых лет</t>
  </si>
  <si>
    <t>2 18 00000 00 0000 180</t>
  </si>
  <si>
    <t>Доходы бюджетов муниципальных районов от возврата организациями остатков субсидий прошлых лет</t>
  </si>
  <si>
    <t>2 18 05000 05 0000 180</t>
  </si>
  <si>
    <t>Доходы бюджетов муниципальных районов от возврата автономными учреждениями остатков субсидий прошлых лет</t>
  </si>
  <si>
    <t>2 18 05020 05 0000 180</t>
  </si>
  <si>
    <t>Уточненный план на 2016 год</t>
  </si>
  <si>
    <t>Субвенции бюджетам бюджетной системы Российской Федерации</t>
  </si>
  <si>
    <t>Приложение 3</t>
  </si>
  <si>
    <t>муниципального образования г.Бодайбо и района на 2016 год</t>
  </si>
  <si>
    <r>
      <t>* Номер кода главного администратора поступлений соответствует коду главного распорядителя бюджетных средств в ведомственной структуре расходов бюджета МО г.Бодайбо и района, утвержденной приложению 8</t>
    </r>
    <r>
      <rPr>
        <sz val="10"/>
        <color indexed="10"/>
        <rFont val="Times New Roman"/>
        <family val="1"/>
      </rPr>
      <t xml:space="preserve"> </t>
    </r>
    <r>
      <rPr>
        <sz val="10"/>
        <rFont val="Times New Roman"/>
        <family val="1"/>
      </rPr>
      <t>к решению Думы г.Бодайбо и района "О бюджете муниципального образования г.Бодайбо и района на 2016 год"</t>
    </r>
  </si>
  <si>
    <t>** В части доходов, зачисляемых в местный бюджет. Администрирование поступлений по всем подгруппам, статьям, подстатьям,элементам соответствующей группы кода вида доходов и кодам подвидов доходов, осуществляется главным администратором, указанным в группировочном коде бюджнетной классификации.</t>
  </si>
  <si>
    <t>2 02 03121 05 0000 151</t>
  </si>
  <si>
    <t>Доходы бюджетов муниципальных районов от возврата иными организациями остатков субсидий прошлых лет</t>
  </si>
  <si>
    <t>2 18 05030 05 0000 180</t>
  </si>
  <si>
    <t>Приложение 12</t>
  </si>
  <si>
    <t>Объем иных межбюджетных трансфертов, выделяемых бюджетам поселений из бюджета муниципального образования г.Бодайбо и района  на 2016 год на оказание финансовой поддержки поселениям</t>
  </si>
  <si>
    <t>Приложение 10</t>
  </si>
  <si>
    <t>Приложение 11</t>
  </si>
  <si>
    <t>муниципального образования г. Бодайбо и района на 2016 год</t>
  </si>
  <si>
    <t>2016 год</t>
  </si>
  <si>
    <t>Итого</t>
  </si>
  <si>
    <t>1. Артемовское городское поселение</t>
  </si>
  <si>
    <t>2. Балахнинское городское поселение</t>
  </si>
  <si>
    <t>3. Бодайбинское городское поселение</t>
  </si>
  <si>
    <t>4. Жуинское сельское поселение</t>
  </si>
  <si>
    <t>5. Мамаканское городское поселение</t>
  </si>
  <si>
    <t>Перенос хоккейного корта в п.Мамакан</t>
  </si>
  <si>
    <t>Приобретение транспортных средств для оказания услуг в сфере коммунального хозяйства</t>
  </si>
  <si>
    <t>Капитальный ремонт, ремонт и содержание автомобильных дорог общего пользования местного значения</t>
  </si>
  <si>
    <t>Капитальный, текущий ремонт котельного и вспомогательного оборудования котельных</t>
  </si>
  <si>
    <t>Строительство блочно-модульной котельной на твердом топливе мощностью 6,96 МВт</t>
  </si>
  <si>
    <t>Строительство теплотрассы</t>
  </si>
  <si>
    <t>Капитальный и текущий ремонт теплотрасс</t>
  </si>
  <si>
    <t>Разработка генерального плана</t>
  </si>
  <si>
    <t>от 10.03.2016г. № 4-па</t>
  </si>
  <si>
    <t xml:space="preserve"> от  10.03.2016г.  № 4-па</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</si>
</sst>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0_);_(* \(#,##0.0\);_(* &quot;-&quot;??_);_(@_)"/>
    <numFmt numFmtId="178" formatCode="0.0000"/>
    <numFmt numFmtId="179" formatCode="0.000"/>
    <numFmt numFmtId="180" formatCode="0.0"/>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_-* #,##0_р_._-;\-* #,##0_р_._-;_-* &quot;-&quot;??_р_._-;_-@_-"/>
    <numFmt numFmtId="187" formatCode="_-* #,##0.0_р_._-;\-* #,##0.0_р_._-;_-* &quot;-&quot;?_р_._-;_-@_-"/>
    <numFmt numFmtId="188" formatCode="#,##0.0"/>
    <numFmt numFmtId="189" formatCode="#,##0.0_р_."/>
    <numFmt numFmtId="190" formatCode="_-* #,##0.0_р_._-;\-* #,##0.0_р_._-;_-* &quot;-&quot;??_р_._-;_-@_-"/>
  </numFmts>
  <fonts count="50">
    <font>
      <sz val="10"/>
      <name val="Arial"/>
      <family val="0"/>
    </font>
    <font>
      <sz val="10"/>
      <name val="Times New Roman"/>
      <family val="1"/>
    </font>
    <font>
      <sz val="8"/>
      <name val="Arial"/>
      <family val="2"/>
    </font>
    <font>
      <sz val="10"/>
      <color indexed="10"/>
      <name val="Times New Roman"/>
      <family val="1"/>
    </font>
    <font>
      <b/>
      <sz val="10"/>
      <name val="Times New Roman"/>
      <family val="1"/>
    </font>
    <font>
      <u val="single"/>
      <sz val="10"/>
      <color indexed="12"/>
      <name val="Arial"/>
      <family val="2"/>
    </font>
    <font>
      <u val="single"/>
      <sz val="10"/>
      <color indexed="36"/>
      <name val="Arial"/>
      <family val="2"/>
    </font>
    <font>
      <sz val="9"/>
      <name val="Times New Roman"/>
      <family val="1"/>
    </font>
    <font>
      <b/>
      <sz val="10"/>
      <color indexed="10"/>
      <name val="Times New Roman"/>
      <family val="1"/>
    </font>
    <font>
      <i/>
      <sz val="10"/>
      <color indexed="10"/>
      <name val="Times New Roman"/>
      <family val="1"/>
    </font>
    <font>
      <sz val="14"/>
      <color indexed="10"/>
      <name val="Times New Roman"/>
      <family val="1"/>
    </font>
    <font>
      <sz val="14"/>
      <color indexed="10"/>
      <name val="TimesNewRomanPSMT"/>
      <family val="0"/>
    </font>
    <font>
      <i/>
      <sz val="10"/>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4">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4" fillId="0" borderId="0" xfId="0" applyFont="1" applyAlignment="1">
      <alignment/>
    </xf>
    <xf numFmtId="0" fontId="7" fillId="0" borderId="0" xfId="0" applyFont="1" applyAlignment="1">
      <alignment horizontal="right"/>
    </xf>
    <xf numFmtId="0" fontId="1" fillId="0" borderId="10" xfId="0" applyFont="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right"/>
    </xf>
    <xf numFmtId="0" fontId="4" fillId="0" borderId="0" xfId="0" applyFont="1" applyFill="1" applyBorder="1" applyAlignment="1">
      <alignment horizontal="center"/>
    </xf>
    <xf numFmtId="49" fontId="1" fillId="0" borderId="0" xfId="0" applyNumberFormat="1" applyFont="1" applyFill="1" applyBorder="1" applyAlignment="1">
      <alignment horizontal="center" vertical="center" wrapText="1"/>
    </xf>
    <xf numFmtId="0" fontId="3" fillId="0" borderId="0" xfId="0" applyFont="1" applyFill="1" applyAlignment="1">
      <alignment/>
    </xf>
    <xf numFmtId="0" fontId="9" fillId="0" borderId="0" xfId="0" applyFont="1" applyFill="1" applyAlignment="1">
      <alignment/>
    </xf>
    <xf numFmtId="0" fontId="8" fillId="0" borderId="0" xfId="0" applyFont="1"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3" fillId="0" borderId="0" xfId="0" applyFont="1" applyAlignment="1">
      <alignment horizontal="right"/>
    </xf>
    <xf numFmtId="49" fontId="4" fillId="0" borderId="0" xfId="0" applyNumberFormat="1" applyFont="1" applyAlignment="1">
      <alignment/>
    </xf>
    <xf numFmtId="49" fontId="3" fillId="0" borderId="0" xfId="0" applyNumberFormat="1" applyFont="1" applyAlignment="1">
      <alignment/>
    </xf>
    <xf numFmtId="0" fontId="1" fillId="0" borderId="10" xfId="0"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justify" vertical="top"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10" fillId="0" borderId="0" xfId="0" applyFont="1" applyAlignment="1">
      <alignment horizontal="center" vertical="top" wrapText="1"/>
    </xf>
    <xf numFmtId="0" fontId="11" fillId="0" borderId="0" xfId="0" applyFont="1" applyAlignment="1">
      <alignment horizontal="justify" vertical="top"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1" fillId="0" borderId="10" xfId="0" applyNumberFormat="1" applyFont="1" applyFill="1" applyBorder="1" applyAlignment="1">
      <alignment horizontal="right" vertical="center"/>
    </xf>
    <xf numFmtId="0" fontId="12" fillId="0" borderId="10" xfId="0" applyFont="1" applyFill="1" applyBorder="1" applyAlignment="1">
      <alignment horizontal="left" vertical="center" wrapText="1"/>
    </xf>
    <xf numFmtId="49" fontId="12" fillId="0" borderId="10" xfId="0" applyNumberFormat="1" applyFont="1" applyFill="1" applyBorder="1" applyAlignment="1">
      <alignment horizontal="right" vertical="center" wrapText="1"/>
    </xf>
    <xf numFmtId="0" fontId="1" fillId="0" borderId="10" xfId="0" applyFont="1" applyFill="1" applyBorder="1" applyAlignment="1">
      <alignment vertical="center" wrapText="1"/>
    </xf>
    <xf numFmtId="0" fontId="12" fillId="0" borderId="10" xfId="0" applyFont="1" applyFill="1" applyBorder="1" applyAlignment="1">
      <alignment vertical="center" wrapText="1"/>
    </xf>
    <xf numFmtId="0" fontId="1" fillId="0" borderId="10" xfId="0" applyFont="1" applyFill="1" applyBorder="1" applyAlignment="1">
      <alignment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right" vertical="center" wrapText="1"/>
    </xf>
    <xf numFmtId="0" fontId="12" fillId="0" borderId="11" xfId="0" applyFont="1" applyFill="1" applyBorder="1" applyAlignment="1">
      <alignment horizontal="left" vertical="center" wrapText="1"/>
    </xf>
    <xf numFmtId="49" fontId="12" fillId="0" borderId="11" xfId="0" applyNumberFormat="1" applyFont="1" applyFill="1" applyBorder="1" applyAlignment="1">
      <alignment horizontal="right" vertical="center" wrapText="1"/>
    </xf>
    <xf numFmtId="0" fontId="4" fillId="0" borderId="10" xfId="0" applyFont="1" applyFill="1" applyBorder="1" applyAlignment="1">
      <alignment wrapText="1"/>
    </xf>
    <xf numFmtId="49" fontId="4" fillId="0" borderId="10" xfId="0" applyNumberFormat="1" applyFont="1" applyFill="1" applyBorder="1" applyAlignment="1">
      <alignment horizontal="right" vertical="center" wrapText="1"/>
    </xf>
    <xf numFmtId="0" fontId="12" fillId="0" borderId="10" xfId="0" applyFont="1" applyFill="1" applyBorder="1" applyAlignment="1">
      <alignment horizontal="center" vertical="center" wrapText="1"/>
    </xf>
    <xf numFmtId="0" fontId="1" fillId="0" borderId="10" xfId="0" applyFont="1" applyFill="1" applyBorder="1" applyAlignment="1">
      <alignment horizontal="left" wrapText="1"/>
    </xf>
    <xf numFmtId="177" fontId="1"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xf>
    <xf numFmtId="177" fontId="12"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vertical="center" wrapText="1"/>
    </xf>
    <xf numFmtId="188" fontId="1" fillId="0" borderId="10" xfId="60" applyNumberFormat="1" applyFont="1" applyFill="1" applyBorder="1" applyAlignment="1">
      <alignment horizontal="right" vertical="center"/>
    </xf>
    <xf numFmtId="177" fontId="1" fillId="0" borderId="10" xfId="60" applyNumberFormat="1" applyFont="1" applyFill="1" applyBorder="1" applyAlignment="1">
      <alignment vertical="center"/>
    </xf>
    <xf numFmtId="177" fontId="4" fillId="0" borderId="10" xfId="60" applyNumberFormat="1" applyFont="1" applyFill="1" applyBorder="1" applyAlignment="1">
      <alignment horizontal="right" vertical="center" wrapText="1"/>
    </xf>
    <xf numFmtId="177" fontId="4" fillId="0" borderId="10" xfId="60" applyNumberFormat="1" applyFont="1" applyFill="1" applyBorder="1" applyAlignment="1">
      <alignment horizontal="right" vertical="center"/>
    </xf>
    <xf numFmtId="188" fontId="12" fillId="0" borderId="10" xfId="60" applyNumberFormat="1" applyFont="1" applyFill="1" applyBorder="1" applyAlignment="1">
      <alignment horizontal="right" vertical="center"/>
    </xf>
    <xf numFmtId="171" fontId="1" fillId="0" borderId="10" xfId="60" applyFont="1" applyFill="1" applyBorder="1" applyAlignment="1">
      <alignment horizontal="right" vertical="center"/>
    </xf>
    <xf numFmtId="49" fontId="12" fillId="0" borderId="10" xfId="0" applyNumberFormat="1" applyFont="1" applyFill="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justify" vertical="center" wrapText="1"/>
    </xf>
    <xf numFmtId="49" fontId="1"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4" fillId="0" borderId="10" xfId="0" applyFont="1" applyBorder="1" applyAlignment="1">
      <alignment/>
    </xf>
    <xf numFmtId="0" fontId="12" fillId="0" borderId="10" xfId="0" applyFont="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49" fontId="1" fillId="0" borderId="10" xfId="0" applyNumberFormat="1" applyFont="1" applyBorder="1" applyAlignment="1">
      <alignment horizontal="right" vertical="center" wrapText="1"/>
    </xf>
    <xf numFmtId="49" fontId="1" fillId="0" borderId="10" xfId="0" applyNumberFormat="1" applyFont="1" applyBorder="1" applyAlignment="1">
      <alignment horizontal="right" vertical="center"/>
    </xf>
    <xf numFmtId="49" fontId="12" fillId="0" borderId="10" xfId="0" applyNumberFormat="1" applyFont="1" applyBorder="1" applyAlignment="1">
      <alignment horizontal="right" vertical="center" wrapText="1"/>
    </xf>
    <xf numFmtId="49" fontId="12" fillId="0" borderId="10" xfId="0" applyNumberFormat="1" applyFont="1" applyBorder="1" applyAlignment="1">
      <alignment horizontal="right" vertical="center"/>
    </xf>
    <xf numFmtId="0" fontId="13" fillId="0" borderId="10" xfId="0" applyFont="1" applyBorder="1" applyAlignment="1">
      <alignment vertical="center" wrapText="1"/>
    </xf>
    <xf numFmtId="49" fontId="13" fillId="0" borderId="10" xfId="0" applyNumberFormat="1" applyFont="1" applyBorder="1" applyAlignment="1">
      <alignment horizontal="right" vertical="center" wrapText="1"/>
    </xf>
    <xf numFmtId="49" fontId="13" fillId="0" borderId="10" xfId="0" applyNumberFormat="1" applyFont="1" applyBorder="1" applyAlignment="1">
      <alignment horizontal="right" vertical="center"/>
    </xf>
    <xf numFmtId="0" fontId="12" fillId="0" borderId="10" xfId="0" applyFont="1" applyBorder="1" applyAlignment="1">
      <alignment horizontal="right" vertical="center"/>
    </xf>
    <xf numFmtId="177" fontId="1" fillId="0" borderId="10" xfId="60" applyNumberFormat="1" applyFont="1" applyBorder="1" applyAlignment="1">
      <alignment horizontal="right" vertical="center"/>
    </xf>
    <xf numFmtId="177" fontId="12" fillId="0" borderId="10" xfId="60" applyNumberFormat="1" applyFont="1" applyBorder="1" applyAlignment="1">
      <alignment horizontal="right" vertical="center"/>
    </xf>
    <xf numFmtId="177" fontId="4" fillId="0" borderId="10" xfId="60" applyNumberFormat="1" applyFont="1" applyBorder="1" applyAlignment="1">
      <alignment horizontal="right" vertical="center"/>
    </xf>
    <xf numFmtId="0" fontId="1" fillId="0" borderId="13" xfId="0" applyFont="1" applyFill="1" applyBorder="1" applyAlignment="1">
      <alignment wrapText="1"/>
    </xf>
    <xf numFmtId="0" fontId="1" fillId="0" borderId="0" xfId="0" applyFont="1" applyFill="1" applyBorder="1" applyAlignment="1">
      <alignment horizontal="left" vertical="center" wrapText="1"/>
    </xf>
    <xf numFmtId="0" fontId="4" fillId="0" borderId="10" xfId="0" applyFont="1" applyBorder="1" applyAlignment="1">
      <alignment horizontal="center"/>
    </xf>
    <xf numFmtId="49" fontId="4" fillId="0" borderId="10" xfId="0" applyNumberFormat="1" applyFont="1" applyBorder="1" applyAlignment="1">
      <alignment horizontal="center"/>
    </xf>
    <xf numFmtId="49" fontId="1" fillId="0" borderId="0" xfId="0" applyNumberFormat="1" applyFont="1" applyAlignment="1">
      <alignment/>
    </xf>
    <xf numFmtId="0" fontId="49" fillId="0" borderId="0" xfId="0" applyFont="1" applyAlignment="1">
      <alignment/>
    </xf>
    <xf numFmtId="49" fontId="1" fillId="0" borderId="10" xfId="0" applyNumberFormat="1"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171" fontId="12" fillId="0" borderId="10" xfId="60" applyFont="1" applyFill="1" applyBorder="1" applyAlignment="1">
      <alignment horizontal="right" vertical="center"/>
    </xf>
    <xf numFmtId="0" fontId="1" fillId="0" borderId="0" xfId="0" applyFont="1" applyFill="1" applyAlignment="1">
      <alignment horizontal="center" vertical="top" wrapText="1"/>
    </xf>
    <xf numFmtId="0" fontId="1" fillId="0" borderId="0" xfId="0" applyFont="1" applyFill="1" applyAlignment="1">
      <alignment horizontal="justify" vertical="top" wrapText="1"/>
    </xf>
    <xf numFmtId="0" fontId="1" fillId="0" borderId="11" xfId="0" applyFont="1" applyFill="1" applyBorder="1" applyAlignment="1">
      <alignment vertical="center" wrapText="1"/>
    </xf>
    <xf numFmtId="0" fontId="3" fillId="0" borderId="0" xfId="0" applyFont="1" applyFill="1" applyAlignment="1">
      <alignment horizontal="left"/>
    </xf>
    <xf numFmtId="49" fontId="0" fillId="0" borderId="0" xfId="0" applyNumberFormat="1" applyAlignment="1">
      <alignment vertical="center" wrapText="1"/>
    </xf>
    <xf numFmtId="49" fontId="1" fillId="0" borderId="0" xfId="0" applyNumberFormat="1" applyFont="1" applyFill="1" applyBorder="1" applyAlignment="1">
      <alignment vertical="center" wrapText="1"/>
    </xf>
    <xf numFmtId="188" fontId="4" fillId="0" borderId="10" xfId="60" applyNumberFormat="1" applyFont="1" applyFill="1" applyBorder="1" applyAlignment="1">
      <alignment horizontal="right" vertical="center"/>
    </xf>
    <xf numFmtId="177" fontId="13" fillId="0" borderId="10" xfId="60" applyNumberFormat="1" applyFont="1" applyFill="1" applyBorder="1" applyAlignment="1">
      <alignment horizontal="right" vertical="center"/>
    </xf>
    <xf numFmtId="0" fontId="1" fillId="0" borderId="10" xfId="0" applyFont="1" applyBorder="1" applyAlignment="1">
      <alignment horizontal="left" vertical="center" wrapText="1"/>
    </xf>
    <xf numFmtId="190" fontId="1" fillId="0" borderId="10" xfId="60" applyNumberFormat="1" applyFont="1" applyFill="1" applyBorder="1" applyAlignment="1">
      <alignment horizontal="right" vertical="top"/>
    </xf>
    <xf numFmtId="0" fontId="1" fillId="0" borderId="10" xfId="0" applyFont="1" applyBorder="1" applyAlignment="1">
      <alignment/>
    </xf>
    <xf numFmtId="190" fontId="4" fillId="0" borderId="10" xfId="60" applyNumberFormat="1" applyFont="1" applyFill="1" applyBorder="1" applyAlignment="1">
      <alignment horizontal="right" vertical="top"/>
    </xf>
    <xf numFmtId="177" fontId="1" fillId="0" borderId="10" xfId="60" applyNumberFormat="1" applyFont="1" applyFill="1" applyBorder="1" applyAlignment="1">
      <alignment horizontal="right" vertical="top"/>
    </xf>
    <xf numFmtId="177" fontId="4" fillId="0" borderId="10" xfId="60" applyNumberFormat="1" applyFont="1" applyFill="1" applyBorder="1" applyAlignment="1">
      <alignment horizontal="right" vertical="top"/>
    </xf>
    <xf numFmtId="49" fontId="1" fillId="0" borderId="0" xfId="0" applyNumberFormat="1" applyFont="1" applyFill="1" applyAlignment="1">
      <alignment horizontal="right" vertical="center"/>
    </xf>
    <xf numFmtId="170" fontId="1" fillId="0" borderId="0" xfId="43" applyFont="1" applyFill="1" applyAlignment="1">
      <alignment/>
    </xf>
    <xf numFmtId="170" fontId="1" fillId="0" borderId="0" xfId="43" applyFont="1" applyFill="1" applyAlignment="1">
      <alignment horizontal="right"/>
    </xf>
    <xf numFmtId="0" fontId="1" fillId="0" borderId="0" xfId="0" applyFont="1" applyFill="1" applyAlignment="1">
      <alignment horizontal="right" vertical="center"/>
    </xf>
    <xf numFmtId="0" fontId="4" fillId="0" borderId="10" xfId="0" applyFont="1" applyFill="1" applyBorder="1" applyAlignment="1">
      <alignment horizontal="left" wrapText="1"/>
    </xf>
    <xf numFmtId="171" fontId="4" fillId="0" borderId="10" xfId="60" applyFont="1" applyFill="1" applyBorder="1" applyAlignment="1">
      <alignment horizontal="right" vertical="center"/>
    </xf>
    <xf numFmtId="49" fontId="3" fillId="0" borderId="0" xfId="0" applyNumberFormat="1" applyFont="1" applyFill="1" applyAlignment="1">
      <alignment horizontal="right" vertical="center"/>
    </xf>
    <xf numFmtId="0" fontId="1" fillId="0" borderId="10" xfId="0"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4" fillId="0" borderId="0" xfId="0" applyFont="1" applyFill="1" applyAlignment="1">
      <alignment horizontal="center"/>
    </xf>
    <xf numFmtId="0" fontId="1" fillId="0" borderId="10" xfId="0" applyFont="1" applyFill="1" applyBorder="1" applyAlignment="1">
      <alignment horizontal="center"/>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xf>
    <xf numFmtId="0" fontId="1" fillId="0" borderId="13"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wrapText="1"/>
    </xf>
    <xf numFmtId="0" fontId="3" fillId="0" borderId="0" xfId="0" applyFont="1" applyFill="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63"/>
  <sheetViews>
    <sheetView zoomScalePageLayoutView="0" workbookViewId="0" topLeftCell="A1">
      <pane xSplit="3" ySplit="11" topLeftCell="D161" activePane="bottomRight" state="frozen"/>
      <selection pane="topLeft" activeCell="A1" sqref="A1"/>
      <selection pane="topRight" activeCell="D1" sqref="D1"/>
      <selection pane="bottomLeft" activeCell="A12" sqref="A12"/>
      <selection pane="bottomRight" activeCell="H7" sqref="H7"/>
    </sheetView>
  </sheetViews>
  <sheetFormatPr defaultColWidth="9.140625" defaultRowHeight="12.75"/>
  <cols>
    <col min="1" max="1" width="60.421875" style="11" customWidth="1"/>
    <col min="2" max="2" width="7.28125" style="104" bestFit="1" customWidth="1"/>
    <col min="3" max="3" width="21.7109375" style="87" customWidth="1"/>
    <col min="4" max="4" width="14.28125" style="11" hidden="1" customWidth="1"/>
    <col min="5" max="5" width="0" style="11" hidden="1" customWidth="1"/>
    <col min="6" max="6" width="15.140625" style="11" customWidth="1"/>
    <col min="7" max="16384" width="9.140625" style="11" customWidth="1"/>
  </cols>
  <sheetData>
    <row r="1" spans="1:6" ht="12.75">
      <c r="A1" s="7"/>
      <c r="B1" s="98"/>
      <c r="C1" s="99"/>
      <c r="F1" s="100" t="s">
        <v>173</v>
      </c>
    </row>
    <row r="2" spans="1:6" ht="12.75">
      <c r="A2" s="7"/>
      <c r="B2" s="98"/>
      <c r="C2" s="99"/>
      <c r="F2" s="100" t="s">
        <v>243</v>
      </c>
    </row>
    <row r="3" spans="1:6" ht="12.75">
      <c r="A3" s="7"/>
      <c r="B3" s="98"/>
      <c r="C3" s="8"/>
      <c r="F3" s="8" t="s">
        <v>412</v>
      </c>
    </row>
    <row r="4" spans="1:3" ht="12.75">
      <c r="A4" s="7"/>
      <c r="B4" s="98"/>
      <c r="C4" s="8"/>
    </row>
    <row r="5" spans="1:3" ht="12.75">
      <c r="A5" s="108" t="s">
        <v>76</v>
      </c>
      <c r="B5" s="108"/>
      <c r="C5" s="108"/>
    </row>
    <row r="6" spans="1:3" ht="12.75">
      <c r="A6" s="108" t="s">
        <v>346</v>
      </c>
      <c r="B6" s="108"/>
      <c r="C6" s="108"/>
    </row>
    <row r="7" spans="1:6" ht="12.75">
      <c r="A7" s="9"/>
      <c r="B7" s="9"/>
      <c r="C7" s="9"/>
      <c r="E7" s="101"/>
      <c r="F7" s="101" t="s">
        <v>144</v>
      </c>
    </row>
    <row r="8" spans="1:6" ht="12.75">
      <c r="A8" s="105" t="s">
        <v>77</v>
      </c>
      <c r="B8" s="109" t="s">
        <v>78</v>
      </c>
      <c r="C8" s="109"/>
      <c r="D8" s="105" t="s">
        <v>347</v>
      </c>
      <c r="E8" s="105" t="s">
        <v>341</v>
      </c>
      <c r="F8" s="105" t="s">
        <v>383</v>
      </c>
    </row>
    <row r="9" spans="1:6" ht="12.75">
      <c r="A9" s="105"/>
      <c r="B9" s="106" t="s">
        <v>244</v>
      </c>
      <c r="C9" s="110" t="s">
        <v>299</v>
      </c>
      <c r="D9" s="105"/>
      <c r="E9" s="105"/>
      <c r="F9" s="105"/>
    </row>
    <row r="10" spans="1:6" ht="12.75">
      <c r="A10" s="105"/>
      <c r="B10" s="107"/>
      <c r="C10" s="111"/>
      <c r="D10" s="105"/>
      <c r="E10" s="105"/>
      <c r="F10" s="105"/>
    </row>
    <row r="11" spans="1:6" ht="12.75">
      <c r="A11" s="82" t="s">
        <v>79</v>
      </c>
      <c r="B11" s="41" t="s">
        <v>147</v>
      </c>
      <c r="C11" s="82" t="s">
        <v>138</v>
      </c>
      <c r="D11" s="51">
        <f>D12+D18+D25+D32+D42+D47+D61+D83+D54</f>
        <v>565155.7</v>
      </c>
      <c r="E11" s="51">
        <f>E12+E18+E25+E32+E42+E47+E61+E83+E54</f>
        <v>0</v>
      </c>
      <c r="F11" s="51">
        <f>F12+F18+F25+F32+F42+F47+F61+F83+F54</f>
        <v>565155.7</v>
      </c>
    </row>
    <row r="12" spans="1:6" s="12" customFormat="1" ht="12.75">
      <c r="A12" s="27" t="s">
        <v>87</v>
      </c>
      <c r="B12" s="28">
        <v>182</v>
      </c>
      <c r="C12" s="27" t="s">
        <v>88</v>
      </c>
      <c r="D12" s="44">
        <f>D13</f>
        <v>502236.9</v>
      </c>
      <c r="E12" s="44">
        <f>E13</f>
        <v>0</v>
      </c>
      <c r="F12" s="44">
        <f>F13</f>
        <v>502236.9</v>
      </c>
    </row>
    <row r="13" spans="1:6" s="12" customFormat="1" ht="12.75">
      <c r="A13" s="29" t="s">
        <v>89</v>
      </c>
      <c r="B13" s="30">
        <v>182</v>
      </c>
      <c r="C13" s="27" t="s">
        <v>90</v>
      </c>
      <c r="D13" s="44">
        <f>SUM(D14:D17)</f>
        <v>502236.9</v>
      </c>
      <c r="E13" s="44">
        <f>SUM(E14:E17)</f>
        <v>0</v>
      </c>
      <c r="F13" s="44">
        <f>SUM(F14:F17)</f>
        <v>502236.9</v>
      </c>
    </row>
    <row r="14" spans="1:6" ht="63.75">
      <c r="A14" s="31" t="s">
        <v>348</v>
      </c>
      <c r="B14" s="32">
        <v>182</v>
      </c>
      <c r="C14" s="31" t="s">
        <v>91</v>
      </c>
      <c r="D14" s="46">
        <v>482315.2</v>
      </c>
      <c r="E14" s="46"/>
      <c r="F14" s="46">
        <f>D14+E14</f>
        <v>482315.2</v>
      </c>
    </row>
    <row r="15" spans="1:6" ht="89.25">
      <c r="A15" s="31" t="s">
        <v>349</v>
      </c>
      <c r="B15" s="32">
        <v>182</v>
      </c>
      <c r="C15" s="31" t="s">
        <v>93</v>
      </c>
      <c r="D15" s="46">
        <v>301.5</v>
      </c>
      <c r="E15" s="46"/>
      <c r="F15" s="46">
        <f>D15+E15</f>
        <v>301.5</v>
      </c>
    </row>
    <row r="16" spans="1:6" ht="38.25">
      <c r="A16" s="31" t="s">
        <v>350</v>
      </c>
      <c r="B16" s="32" t="s">
        <v>99</v>
      </c>
      <c r="C16" s="31" t="s">
        <v>94</v>
      </c>
      <c r="D16" s="46">
        <v>787.4</v>
      </c>
      <c r="E16" s="46"/>
      <c r="F16" s="46">
        <f>D16+E16</f>
        <v>787.4</v>
      </c>
    </row>
    <row r="17" spans="1:6" ht="63.75">
      <c r="A17" s="31" t="s">
        <v>351</v>
      </c>
      <c r="B17" s="32">
        <v>182</v>
      </c>
      <c r="C17" s="31" t="s">
        <v>208</v>
      </c>
      <c r="D17" s="46">
        <v>18832.8</v>
      </c>
      <c r="E17" s="46"/>
      <c r="F17" s="46">
        <f>D17+E17</f>
        <v>18832.8</v>
      </c>
    </row>
    <row r="18" spans="1:6" ht="12.75">
      <c r="A18" s="27" t="s">
        <v>95</v>
      </c>
      <c r="B18" s="28">
        <v>182</v>
      </c>
      <c r="C18" s="27" t="s">
        <v>96</v>
      </c>
      <c r="D18" s="45">
        <f>D19+D21+D23</f>
        <v>18079</v>
      </c>
      <c r="E18" s="45">
        <f>E19+E21+E23</f>
        <v>0</v>
      </c>
      <c r="F18" s="45">
        <f>F19+F21+F23</f>
        <v>18079</v>
      </c>
    </row>
    <row r="19" spans="1:6" s="12" customFormat="1" ht="12.75">
      <c r="A19" s="27" t="s">
        <v>97</v>
      </c>
      <c r="B19" s="28" t="s">
        <v>99</v>
      </c>
      <c r="C19" s="27" t="s">
        <v>148</v>
      </c>
      <c r="D19" s="44">
        <f>SUM(D20:D20)</f>
        <v>18015.6</v>
      </c>
      <c r="E19" s="44">
        <f>SUM(E20:E20)</f>
        <v>0</v>
      </c>
      <c r="F19" s="44">
        <f>SUM(F20:F20)</f>
        <v>18015.6</v>
      </c>
    </row>
    <row r="20" spans="1:6" s="12" customFormat="1" ht="12.75">
      <c r="A20" s="31" t="s">
        <v>97</v>
      </c>
      <c r="B20" s="32">
        <v>182</v>
      </c>
      <c r="C20" s="31" t="s">
        <v>300</v>
      </c>
      <c r="D20" s="46">
        <v>18015.6</v>
      </c>
      <c r="E20" s="46"/>
      <c r="F20" s="46">
        <f>D20+E20</f>
        <v>18015.6</v>
      </c>
    </row>
    <row r="21" spans="1:6" ht="12.75">
      <c r="A21" s="27" t="s">
        <v>249</v>
      </c>
      <c r="B21" s="28" t="s">
        <v>99</v>
      </c>
      <c r="C21" s="27" t="s">
        <v>250</v>
      </c>
      <c r="D21" s="44">
        <f>SUM(D22)</f>
        <v>31.7</v>
      </c>
      <c r="E21" s="44">
        <f>SUM(E22)</f>
        <v>0</v>
      </c>
      <c r="F21" s="44">
        <f>SUM(F22)</f>
        <v>31.7</v>
      </c>
    </row>
    <row r="22" spans="1:6" ht="12.75">
      <c r="A22" s="31" t="s">
        <v>249</v>
      </c>
      <c r="B22" s="32">
        <v>182</v>
      </c>
      <c r="C22" s="31" t="s">
        <v>301</v>
      </c>
      <c r="D22" s="46">
        <v>31.7</v>
      </c>
      <c r="E22" s="46"/>
      <c r="F22" s="46">
        <f>D22+E22</f>
        <v>31.7</v>
      </c>
    </row>
    <row r="23" spans="1:6" ht="25.5">
      <c r="A23" s="75" t="s">
        <v>35</v>
      </c>
      <c r="B23" s="28" t="s">
        <v>99</v>
      </c>
      <c r="C23" s="76" t="s">
        <v>36</v>
      </c>
      <c r="D23" s="44">
        <f>D24</f>
        <v>31.7</v>
      </c>
      <c r="E23" s="44">
        <f>E24</f>
        <v>0</v>
      </c>
      <c r="F23" s="44">
        <f>F24</f>
        <v>31.7</v>
      </c>
    </row>
    <row r="24" spans="1:6" ht="25.5">
      <c r="A24" s="31" t="s">
        <v>37</v>
      </c>
      <c r="B24" s="32" t="s">
        <v>99</v>
      </c>
      <c r="C24" s="31" t="s">
        <v>38</v>
      </c>
      <c r="D24" s="46">
        <v>31.7</v>
      </c>
      <c r="E24" s="46"/>
      <c r="F24" s="46">
        <f>D24+E24</f>
        <v>31.7</v>
      </c>
    </row>
    <row r="25" spans="1:6" ht="12.75">
      <c r="A25" s="27" t="s">
        <v>83</v>
      </c>
      <c r="B25" s="28" t="s">
        <v>147</v>
      </c>
      <c r="C25" s="27" t="s">
        <v>98</v>
      </c>
      <c r="D25" s="44">
        <f>D26+D28</f>
        <v>5163.7</v>
      </c>
      <c r="E25" s="44">
        <f>E26+E28</f>
        <v>0</v>
      </c>
      <c r="F25" s="44">
        <f>F26+F28</f>
        <v>5163.7</v>
      </c>
    </row>
    <row r="26" spans="1:6" ht="25.5">
      <c r="A26" s="27" t="s">
        <v>39</v>
      </c>
      <c r="B26" s="28" t="s">
        <v>99</v>
      </c>
      <c r="C26" s="27" t="s">
        <v>40</v>
      </c>
      <c r="D26" s="44">
        <f>D27</f>
        <v>3585.7</v>
      </c>
      <c r="E26" s="44">
        <f>E27</f>
        <v>0</v>
      </c>
      <c r="F26" s="44">
        <f>F27</f>
        <v>3585.7</v>
      </c>
    </row>
    <row r="27" spans="1:6" ht="38.25">
      <c r="A27" s="31" t="s">
        <v>84</v>
      </c>
      <c r="B27" s="32">
        <v>182</v>
      </c>
      <c r="C27" s="31" t="s">
        <v>117</v>
      </c>
      <c r="D27" s="46">
        <v>3585.7</v>
      </c>
      <c r="E27" s="46"/>
      <c r="F27" s="46">
        <f>D27+E27</f>
        <v>3585.7</v>
      </c>
    </row>
    <row r="28" spans="1:6" ht="25.5">
      <c r="A28" s="27" t="s">
        <v>352</v>
      </c>
      <c r="B28" s="28" t="s">
        <v>199</v>
      </c>
      <c r="C28" s="27" t="s">
        <v>41</v>
      </c>
      <c r="D28" s="44">
        <f>D29+D31</f>
        <v>1578</v>
      </c>
      <c r="E28" s="44">
        <f>E29+E31</f>
        <v>0</v>
      </c>
      <c r="F28" s="44">
        <f>F29+F31</f>
        <v>1578</v>
      </c>
    </row>
    <row r="29" spans="1:6" ht="38.25">
      <c r="A29" s="27" t="s">
        <v>42</v>
      </c>
      <c r="B29" s="28" t="s">
        <v>199</v>
      </c>
      <c r="C29" s="27" t="s">
        <v>43</v>
      </c>
      <c r="D29" s="44">
        <f>D30</f>
        <v>1560</v>
      </c>
      <c r="E29" s="44">
        <f>E30</f>
        <v>0</v>
      </c>
      <c r="F29" s="44">
        <f>F30</f>
        <v>1560</v>
      </c>
    </row>
    <row r="30" spans="1:6" ht="63.75">
      <c r="A30" s="31" t="s">
        <v>353</v>
      </c>
      <c r="B30" s="32" t="s">
        <v>199</v>
      </c>
      <c r="C30" s="31" t="s">
        <v>139</v>
      </c>
      <c r="D30" s="46">
        <v>1560</v>
      </c>
      <c r="E30" s="46"/>
      <c r="F30" s="46">
        <f>D30+E30</f>
        <v>1560</v>
      </c>
    </row>
    <row r="31" spans="1:6" ht="25.5">
      <c r="A31" s="27" t="s">
        <v>187</v>
      </c>
      <c r="B31" s="28" t="s">
        <v>199</v>
      </c>
      <c r="C31" s="81" t="s">
        <v>180</v>
      </c>
      <c r="D31" s="44">
        <v>18</v>
      </c>
      <c r="E31" s="44"/>
      <c r="F31" s="44">
        <f>D31+E31</f>
        <v>18</v>
      </c>
    </row>
    <row r="32" spans="1:6" ht="25.5">
      <c r="A32" s="33" t="s">
        <v>85</v>
      </c>
      <c r="B32" s="28">
        <v>904</v>
      </c>
      <c r="C32" s="27" t="s">
        <v>156</v>
      </c>
      <c r="D32" s="47">
        <f>D33+D39</f>
        <v>11367.3</v>
      </c>
      <c r="E32" s="47">
        <f>E33+E39</f>
        <v>0</v>
      </c>
      <c r="F32" s="47">
        <f>F33+F39</f>
        <v>11367.3</v>
      </c>
    </row>
    <row r="33" spans="1:6" ht="63.75">
      <c r="A33" s="27" t="s">
        <v>44</v>
      </c>
      <c r="B33" s="28">
        <v>904</v>
      </c>
      <c r="C33" s="27" t="s">
        <v>157</v>
      </c>
      <c r="D33" s="47">
        <f>D34+D37</f>
        <v>7162.5</v>
      </c>
      <c r="E33" s="47">
        <f>E34+E37</f>
        <v>0</v>
      </c>
      <c r="F33" s="47">
        <f>F34+F37</f>
        <v>7162.5</v>
      </c>
    </row>
    <row r="34" spans="1:6" ht="51">
      <c r="A34" s="27" t="s">
        <v>86</v>
      </c>
      <c r="B34" s="28">
        <v>904</v>
      </c>
      <c r="C34" s="27" t="s">
        <v>158</v>
      </c>
      <c r="D34" s="47">
        <f>D35+D36</f>
        <v>7068.5</v>
      </c>
      <c r="E34" s="47">
        <f>E35+E36</f>
        <v>0</v>
      </c>
      <c r="F34" s="47">
        <f>F35+F36</f>
        <v>7068.5</v>
      </c>
    </row>
    <row r="35" spans="1:6" ht="63.75">
      <c r="A35" s="31" t="s">
        <v>332</v>
      </c>
      <c r="B35" s="32">
        <v>904</v>
      </c>
      <c r="C35" s="31" t="s">
        <v>219</v>
      </c>
      <c r="D35" s="46">
        <v>215</v>
      </c>
      <c r="E35" s="46"/>
      <c r="F35" s="46">
        <f>D35+E35</f>
        <v>215</v>
      </c>
    </row>
    <row r="36" spans="1:6" ht="63.75">
      <c r="A36" s="31" t="s">
        <v>334</v>
      </c>
      <c r="B36" s="32">
        <v>904</v>
      </c>
      <c r="C36" s="31" t="s">
        <v>333</v>
      </c>
      <c r="D36" s="46">
        <v>6853.5</v>
      </c>
      <c r="E36" s="46"/>
      <c r="F36" s="46">
        <f>D36+E36</f>
        <v>6853.5</v>
      </c>
    </row>
    <row r="37" spans="1:6" ht="63.75">
      <c r="A37" s="27" t="s">
        <v>322</v>
      </c>
      <c r="B37" s="28" t="s">
        <v>199</v>
      </c>
      <c r="C37" s="27" t="s">
        <v>323</v>
      </c>
      <c r="D37" s="44">
        <f>D38</f>
        <v>94</v>
      </c>
      <c r="E37" s="44">
        <f>E38</f>
        <v>0</v>
      </c>
      <c r="F37" s="44">
        <f>F38</f>
        <v>94</v>
      </c>
    </row>
    <row r="38" spans="1:6" ht="63.75">
      <c r="A38" s="31" t="s">
        <v>324</v>
      </c>
      <c r="B38" s="32" t="s">
        <v>199</v>
      </c>
      <c r="C38" s="31" t="s">
        <v>321</v>
      </c>
      <c r="D38" s="46">
        <v>94</v>
      </c>
      <c r="E38" s="46"/>
      <c r="F38" s="46">
        <f>D38+E38</f>
        <v>94</v>
      </c>
    </row>
    <row r="39" spans="1:6" ht="63.75">
      <c r="A39" s="27" t="s">
        <v>303</v>
      </c>
      <c r="B39" s="28">
        <v>904</v>
      </c>
      <c r="C39" s="27" t="s">
        <v>276</v>
      </c>
      <c r="D39" s="47">
        <f aca="true" t="shared" si="0" ref="D39:F40">D40</f>
        <v>4204.8</v>
      </c>
      <c r="E39" s="47">
        <f t="shared" si="0"/>
        <v>0</v>
      </c>
      <c r="F39" s="47">
        <f t="shared" si="0"/>
        <v>4204.8</v>
      </c>
    </row>
    <row r="40" spans="1:6" ht="63.75">
      <c r="A40" s="27" t="s">
        <v>304</v>
      </c>
      <c r="B40" s="28">
        <v>904</v>
      </c>
      <c r="C40" s="27" t="s">
        <v>277</v>
      </c>
      <c r="D40" s="47">
        <f t="shared" si="0"/>
        <v>4204.8</v>
      </c>
      <c r="E40" s="47">
        <f t="shared" si="0"/>
        <v>0</v>
      </c>
      <c r="F40" s="47">
        <f t="shared" si="0"/>
        <v>4204.8</v>
      </c>
    </row>
    <row r="41" spans="1:6" ht="63.75">
      <c r="A41" s="31" t="s">
        <v>305</v>
      </c>
      <c r="B41" s="32">
        <v>904</v>
      </c>
      <c r="C41" s="31" t="s">
        <v>248</v>
      </c>
      <c r="D41" s="46">
        <f>4198+6.8</f>
        <v>4204.8</v>
      </c>
      <c r="E41" s="46"/>
      <c r="F41" s="46">
        <f>D41+E41</f>
        <v>4204.8</v>
      </c>
    </row>
    <row r="42" spans="1:6" ht="12.75">
      <c r="A42" s="33" t="s">
        <v>118</v>
      </c>
      <c r="B42" s="28" t="s">
        <v>245</v>
      </c>
      <c r="C42" s="27" t="s">
        <v>119</v>
      </c>
      <c r="D42" s="44">
        <f>D43</f>
        <v>877.1</v>
      </c>
      <c r="E42" s="44">
        <f>E43</f>
        <v>0</v>
      </c>
      <c r="F42" s="44">
        <f>F43</f>
        <v>877.1</v>
      </c>
    </row>
    <row r="43" spans="1:6" ht="12.75">
      <c r="A43" s="27" t="s">
        <v>120</v>
      </c>
      <c r="B43" s="28" t="s">
        <v>245</v>
      </c>
      <c r="C43" s="27" t="s">
        <v>121</v>
      </c>
      <c r="D43" s="44">
        <f>SUM(D44:D46)</f>
        <v>877.1</v>
      </c>
      <c r="E43" s="44">
        <f>SUM(E44:E46)</f>
        <v>0</v>
      </c>
      <c r="F43" s="44">
        <f>SUM(F44:F46)</f>
        <v>877.1</v>
      </c>
    </row>
    <row r="44" spans="1:6" ht="25.5">
      <c r="A44" s="31" t="s">
        <v>0</v>
      </c>
      <c r="B44" s="32" t="s">
        <v>245</v>
      </c>
      <c r="C44" s="31" t="s">
        <v>1</v>
      </c>
      <c r="D44" s="46">
        <v>211.3</v>
      </c>
      <c r="E44" s="46"/>
      <c r="F44" s="46">
        <f>D44+E44</f>
        <v>211.3</v>
      </c>
    </row>
    <row r="45" spans="1:6" ht="12.75">
      <c r="A45" s="31" t="s">
        <v>2</v>
      </c>
      <c r="B45" s="32" t="s">
        <v>245</v>
      </c>
      <c r="C45" s="31" t="s">
        <v>3</v>
      </c>
      <c r="D45" s="46">
        <v>101.6</v>
      </c>
      <c r="E45" s="46"/>
      <c r="F45" s="46">
        <f>D45+E45</f>
        <v>101.6</v>
      </c>
    </row>
    <row r="46" spans="1:6" ht="12.75">
      <c r="A46" s="31" t="s">
        <v>4</v>
      </c>
      <c r="B46" s="32" t="s">
        <v>245</v>
      </c>
      <c r="C46" s="31" t="s">
        <v>5</v>
      </c>
      <c r="D46" s="46">
        <v>564.2</v>
      </c>
      <c r="E46" s="46"/>
      <c r="F46" s="46">
        <f>D46+E46</f>
        <v>564.2</v>
      </c>
    </row>
    <row r="47" spans="1:6" ht="25.5">
      <c r="A47" s="33" t="s">
        <v>45</v>
      </c>
      <c r="B47" s="28" t="s">
        <v>147</v>
      </c>
      <c r="C47" s="27" t="s">
        <v>197</v>
      </c>
      <c r="D47" s="44">
        <f>D48</f>
        <v>21523.3</v>
      </c>
      <c r="E47" s="44">
        <f aca="true" t="shared" si="1" ref="E47:F49">E48</f>
        <v>0</v>
      </c>
      <c r="F47" s="44">
        <f t="shared" si="1"/>
        <v>21523.3</v>
      </c>
    </row>
    <row r="48" spans="1:6" ht="12.75">
      <c r="A48" s="33" t="s">
        <v>354</v>
      </c>
      <c r="B48" s="28" t="s">
        <v>147</v>
      </c>
      <c r="C48" s="27" t="s">
        <v>355</v>
      </c>
      <c r="D48" s="44">
        <f>D49</f>
        <v>21523.3</v>
      </c>
      <c r="E48" s="44">
        <f t="shared" si="1"/>
        <v>0</v>
      </c>
      <c r="F48" s="44">
        <f t="shared" si="1"/>
        <v>21523.3</v>
      </c>
    </row>
    <row r="49" spans="1:6" ht="12.75">
      <c r="A49" s="33" t="s">
        <v>188</v>
      </c>
      <c r="B49" s="28" t="s">
        <v>147</v>
      </c>
      <c r="C49" s="27" t="s">
        <v>225</v>
      </c>
      <c r="D49" s="44">
        <f>D50</f>
        <v>21523.3</v>
      </c>
      <c r="E49" s="44">
        <f t="shared" si="1"/>
        <v>0</v>
      </c>
      <c r="F49" s="44">
        <f t="shared" si="1"/>
        <v>21523.3</v>
      </c>
    </row>
    <row r="50" spans="1:6" ht="25.5">
      <c r="A50" s="33" t="s">
        <v>226</v>
      </c>
      <c r="B50" s="28" t="s">
        <v>147</v>
      </c>
      <c r="C50" s="27" t="s">
        <v>224</v>
      </c>
      <c r="D50" s="44">
        <f>SUM(D51:D53)</f>
        <v>21523.3</v>
      </c>
      <c r="E50" s="44">
        <f>SUM(E51:E53)</f>
        <v>0</v>
      </c>
      <c r="F50" s="44">
        <f>SUM(F51:F53)</f>
        <v>21523.3</v>
      </c>
    </row>
    <row r="51" spans="1:6" ht="25.5">
      <c r="A51" s="34" t="s">
        <v>6</v>
      </c>
      <c r="B51" s="32" t="s">
        <v>263</v>
      </c>
      <c r="C51" s="31" t="s">
        <v>224</v>
      </c>
      <c r="D51" s="46">
        <v>2050</v>
      </c>
      <c r="E51" s="46"/>
      <c r="F51" s="46">
        <f>D51+E51</f>
        <v>2050</v>
      </c>
    </row>
    <row r="52" spans="1:6" ht="25.5">
      <c r="A52" s="34" t="s">
        <v>7</v>
      </c>
      <c r="B52" s="32" t="s">
        <v>200</v>
      </c>
      <c r="C52" s="31" t="s">
        <v>224</v>
      </c>
      <c r="D52" s="46">
        <v>19452.3</v>
      </c>
      <c r="E52" s="46"/>
      <c r="F52" s="46">
        <f>D52+E52</f>
        <v>19452.3</v>
      </c>
    </row>
    <row r="53" spans="1:6" ht="12.75">
      <c r="A53" s="34" t="s">
        <v>237</v>
      </c>
      <c r="B53" s="32" t="s">
        <v>199</v>
      </c>
      <c r="C53" s="31" t="s">
        <v>224</v>
      </c>
      <c r="D53" s="46">
        <v>21</v>
      </c>
      <c r="E53" s="46"/>
      <c r="F53" s="46">
        <f>D53+E53</f>
        <v>21</v>
      </c>
    </row>
    <row r="54" spans="1:6" ht="25.5">
      <c r="A54" s="33" t="s">
        <v>278</v>
      </c>
      <c r="B54" s="28">
        <v>904</v>
      </c>
      <c r="C54" s="27" t="s">
        <v>279</v>
      </c>
      <c r="D54" s="44">
        <f>D55+D58</f>
        <v>1122.2</v>
      </c>
      <c r="E54" s="44">
        <f>E55+E58</f>
        <v>0</v>
      </c>
      <c r="F54" s="44">
        <f>F55+F58</f>
        <v>1122.2</v>
      </c>
    </row>
    <row r="55" spans="1:6" ht="63.75">
      <c r="A55" s="33" t="s">
        <v>356</v>
      </c>
      <c r="B55" s="28">
        <v>904</v>
      </c>
      <c r="C55" s="27" t="s">
        <v>280</v>
      </c>
      <c r="D55" s="44">
        <f aca="true" t="shared" si="2" ref="D55:F56">D56</f>
        <v>110.4</v>
      </c>
      <c r="E55" s="44">
        <f t="shared" si="2"/>
        <v>0</v>
      </c>
      <c r="F55" s="44">
        <f t="shared" si="2"/>
        <v>110.4</v>
      </c>
    </row>
    <row r="56" spans="1:6" ht="76.5">
      <c r="A56" s="33" t="s">
        <v>357</v>
      </c>
      <c r="B56" s="28" t="s">
        <v>199</v>
      </c>
      <c r="C56" s="27" t="s">
        <v>358</v>
      </c>
      <c r="D56" s="44">
        <f t="shared" si="2"/>
        <v>110.4</v>
      </c>
      <c r="E56" s="44">
        <f t="shared" si="2"/>
        <v>0</v>
      </c>
      <c r="F56" s="44">
        <f t="shared" si="2"/>
        <v>110.4</v>
      </c>
    </row>
    <row r="57" spans="1:6" ht="76.5">
      <c r="A57" s="34" t="s">
        <v>331</v>
      </c>
      <c r="B57" s="32">
        <v>904</v>
      </c>
      <c r="C57" s="31" t="s">
        <v>222</v>
      </c>
      <c r="D57" s="46">
        <v>110.4</v>
      </c>
      <c r="E57" s="46"/>
      <c r="F57" s="46">
        <f>D57+E57</f>
        <v>110.4</v>
      </c>
    </row>
    <row r="58" spans="1:6" ht="25.5">
      <c r="A58" s="33" t="s">
        <v>327</v>
      </c>
      <c r="B58" s="28">
        <v>904</v>
      </c>
      <c r="C58" s="27" t="s">
        <v>204</v>
      </c>
      <c r="D58" s="44">
        <f aca="true" t="shared" si="3" ref="D58:F59">D59</f>
        <v>1011.8</v>
      </c>
      <c r="E58" s="44">
        <f t="shared" si="3"/>
        <v>0</v>
      </c>
      <c r="F58" s="44">
        <f t="shared" si="3"/>
        <v>1011.8</v>
      </c>
    </row>
    <row r="59" spans="1:6" ht="25.5">
      <c r="A59" s="33" t="s">
        <v>281</v>
      </c>
      <c r="B59" s="28">
        <v>904</v>
      </c>
      <c r="C59" s="27" t="s">
        <v>205</v>
      </c>
      <c r="D59" s="44">
        <f t="shared" si="3"/>
        <v>1011.8</v>
      </c>
      <c r="E59" s="44">
        <f t="shared" si="3"/>
        <v>0</v>
      </c>
      <c r="F59" s="44">
        <f t="shared" si="3"/>
        <v>1011.8</v>
      </c>
    </row>
    <row r="60" spans="1:6" ht="38.25">
      <c r="A60" s="34" t="s">
        <v>338</v>
      </c>
      <c r="B60" s="32">
        <v>904</v>
      </c>
      <c r="C60" s="31" t="s">
        <v>336</v>
      </c>
      <c r="D60" s="46">
        <v>1011.8</v>
      </c>
      <c r="E60" s="46"/>
      <c r="F60" s="46">
        <f>D60+E60</f>
        <v>1011.8</v>
      </c>
    </row>
    <row r="61" spans="1:6" ht="12.75">
      <c r="A61" s="27" t="s">
        <v>122</v>
      </c>
      <c r="B61" s="28" t="s">
        <v>147</v>
      </c>
      <c r="C61" s="27" t="s">
        <v>123</v>
      </c>
      <c r="D61" s="44">
        <f>D62+D65+D66+D69+D73+D74+D81+D79+D80+D78</f>
        <v>4406.2</v>
      </c>
      <c r="E61" s="44">
        <f>E62+E65+E66+E69+E73+E74+E81+E79+E80+E78</f>
        <v>0</v>
      </c>
      <c r="F61" s="44">
        <f>F62+F65+F66+F69+F73+F74+F81+F79+F80+F78</f>
        <v>4406.2</v>
      </c>
    </row>
    <row r="62" spans="1:6" ht="25.5">
      <c r="A62" s="27" t="s">
        <v>124</v>
      </c>
      <c r="B62" s="28">
        <v>182</v>
      </c>
      <c r="C62" s="27" t="s">
        <v>125</v>
      </c>
      <c r="D62" s="44">
        <f>SUM(D63:D64)</f>
        <v>265.2</v>
      </c>
      <c r="E62" s="44">
        <f>SUM(E63:E64)</f>
        <v>0</v>
      </c>
      <c r="F62" s="44">
        <f>SUM(F63:F64)</f>
        <v>265.2</v>
      </c>
    </row>
    <row r="63" spans="1:6" ht="63.75">
      <c r="A63" s="31" t="s">
        <v>58</v>
      </c>
      <c r="B63" s="32">
        <v>182</v>
      </c>
      <c r="C63" s="31" t="s">
        <v>126</v>
      </c>
      <c r="D63" s="46">
        <v>260</v>
      </c>
      <c r="E63" s="46"/>
      <c r="F63" s="46">
        <f>D63+E63</f>
        <v>260</v>
      </c>
    </row>
    <row r="64" spans="1:6" ht="51">
      <c r="A64" s="31" t="s">
        <v>127</v>
      </c>
      <c r="B64" s="32">
        <v>182</v>
      </c>
      <c r="C64" s="31" t="s">
        <v>128</v>
      </c>
      <c r="D64" s="46">
        <v>5.2</v>
      </c>
      <c r="E64" s="46"/>
      <c r="F64" s="46">
        <f>D64+E64</f>
        <v>5.2</v>
      </c>
    </row>
    <row r="65" spans="1:6" ht="51">
      <c r="A65" s="27" t="s">
        <v>359</v>
      </c>
      <c r="B65" s="28">
        <v>182</v>
      </c>
      <c r="C65" s="27" t="s">
        <v>129</v>
      </c>
      <c r="D65" s="44">
        <v>4</v>
      </c>
      <c r="E65" s="44"/>
      <c r="F65" s="46">
        <f>D65+E65</f>
        <v>4</v>
      </c>
    </row>
    <row r="66" spans="1:6" ht="51">
      <c r="A66" s="36" t="s">
        <v>196</v>
      </c>
      <c r="B66" s="37" t="s">
        <v>147</v>
      </c>
      <c r="C66" s="27" t="s">
        <v>162</v>
      </c>
      <c r="D66" s="44">
        <f>D67+D68</f>
        <v>63</v>
      </c>
      <c r="E66" s="44">
        <f>E67+E68</f>
        <v>0</v>
      </c>
      <c r="F66" s="44">
        <f>F67+F68</f>
        <v>63</v>
      </c>
    </row>
    <row r="67" spans="1:6" ht="51">
      <c r="A67" s="38" t="s">
        <v>46</v>
      </c>
      <c r="B67" s="39" t="s">
        <v>216</v>
      </c>
      <c r="C67" s="31" t="s">
        <v>47</v>
      </c>
      <c r="D67" s="46">
        <v>61</v>
      </c>
      <c r="E67" s="46"/>
      <c r="F67" s="46">
        <f>D67+E67</f>
        <v>61</v>
      </c>
    </row>
    <row r="68" spans="1:6" s="12" customFormat="1" ht="38.25">
      <c r="A68" s="38" t="s">
        <v>326</v>
      </c>
      <c r="B68" s="39" t="s">
        <v>216</v>
      </c>
      <c r="C68" s="31" t="s">
        <v>325</v>
      </c>
      <c r="D68" s="46">
        <v>2</v>
      </c>
      <c r="E68" s="46"/>
      <c r="F68" s="46">
        <f>D68+E68</f>
        <v>2</v>
      </c>
    </row>
    <row r="69" spans="1:6" ht="76.5">
      <c r="A69" s="36" t="s">
        <v>189</v>
      </c>
      <c r="B69" s="37" t="s">
        <v>147</v>
      </c>
      <c r="C69" s="27" t="s">
        <v>227</v>
      </c>
      <c r="D69" s="44">
        <f>SUM(D70:D72)</f>
        <v>365.2</v>
      </c>
      <c r="E69" s="44">
        <f>SUM(E70:E72)</f>
        <v>0</v>
      </c>
      <c r="F69" s="44">
        <f>SUM(F70:F72)</f>
        <v>365.2</v>
      </c>
    </row>
    <row r="70" spans="1:6" ht="25.5">
      <c r="A70" s="38" t="s">
        <v>190</v>
      </c>
      <c r="B70" s="39" t="s">
        <v>50</v>
      </c>
      <c r="C70" s="31" t="s">
        <v>163</v>
      </c>
      <c r="D70" s="46">
        <v>30</v>
      </c>
      <c r="E70" s="46"/>
      <c r="F70" s="46">
        <f>D70+E70</f>
        <v>30</v>
      </c>
    </row>
    <row r="71" spans="1:6" ht="25.5">
      <c r="A71" s="38" t="s">
        <v>282</v>
      </c>
      <c r="B71" s="39" t="s">
        <v>50</v>
      </c>
      <c r="C71" s="31" t="s">
        <v>251</v>
      </c>
      <c r="D71" s="46">
        <v>300</v>
      </c>
      <c r="E71" s="46"/>
      <c r="F71" s="46">
        <f>D71+E71</f>
        <v>300</v>
      </c>
    </row>
    <row r="72" spans="1:6" ht="25.5">
      <c r="A72" s="38" t="s">
        <v>191</v>
      </c>
      <c r="B72" s="39" t="s">
        <v>360</v>
      </c>
      <c r="C72" s="31" t="s">
        <v>167</v>
      </c>
      <c r="D72" s="46">
        <v>35.2</v>
      </c>
      <c r="E72" s="46"/>
      <c r="F72" s="46">
        <f>D72+E72</f>
        <v>35.2</v>
      </c>
    </row>
    <row r="73" spans="1:6" ht="38.25">
      <c r="A73" s="36" t="s">
        <v>170</v>
      </c>
      <c r="B73" s="37" t="s">
        <v>147</v>
      </c>
      <c r="C73" s="27" t="s">
        <v>168</v>
      </c>
      <c r="D73" s="44">
        <f>10+75</f>
        <v>85</v>
      </c>
      <c r="E73" s="44"/>
      <c r="F73" s="44">
        <f>D73+E73</f>
        <v>85</v>
      </c>
    </row>
    <row r="74" spans="1:6" ht="25.5">
      <c r="A74" s="36" t="s">
        <v>8</v>
      </c>
      <c r="B74" s="37" t="s">
        <v>216</v>
      </c>
      <c r="C74" s="27" t="s">
        <v>169</v>
      </c>
      <c r="D74" s="44">
        <f>D77+D75</f>
        <v>420</v>
      </c>
      <c r="E74" s="44">
        <f>E77+E75</f>
        <v>0</v>
      </c>
      <c r="F74" s="44">
        <f>F77+F75</f>
        <v>420</v>
      </c>
    </row>
    <row r="75" spans="1:6" ht="38.25">
      <c r="A75" s="36" t="s">
        <v>48</v>
      </c>
      <c r="B75" s="37" t="s">
        <v>216</v>
      </c>
      <c r="C75" s="27" t="s">
        <v>295</v>
      </c>
      <c r="D75" s="44">
        <f>D76</f>
        <v>20</v>
      </c>
      <c r="E75" s="44">
        <f>E76</f>
        <v>0</v>
      </c>
      <c r="F75" s="44">
        <f>F76</f>
        <v>20</v>
      </c>
    </row>
    <row r="76" spans="1:6" ht="51">
      <c r="A76" s="38" t="s">
        <v>49</v>
      </c>
      <c r="B76" s="39" t="s">
        <v>216</v>
      </c>
      <c r="C76" s="54" t="s">
        <v>293</v>
      </c>
      <c r="D76" s="46">
        <v>20</v>
      </c>
      <c r="E76" s="46"/>
      <c r="F76" s="46">
        <f>D76+E76</f>
        <v>20</v>
      </c>
    </row>
    <row r="77" spans="1:6" ht="25.5">
      <c r="A77" s="36" t="s">
        <v>9</v>
      </c>
      <c r="B77" s="37" t="s">
        <v>216</v>
      </c>
      <c r="C77" s="27" t="s">
        <v>10</v>
      </c>
      <c r="D77" s="44">
        <v>400</v>
      </c>
      <c r="E77" s="44"/>
      <c r="F77" s="44">
        <f>D77+E77</f>
        <v>400</v>
      </c>
    </row>
    <row r="78" spans="1:6" ht="25.5">
      <c r="A78" s="36" t="s">
        <v>177</v>
      </c>
      <c r="B78" s="37" t="s">
        <v>294</v>
      </c>
      <c r="C78" s="27" t="s">
        <v>115</v>
      </c>
      <c r="D78" s="44">
        <v>18.2</v>
      </c>
      <c r="E78" s="44"/>
      <c r="F78" s="44">
        <f>D78+E78</f>
        <v>18.2</v>
      </c>
    </row>
    <row r="79" spans="1:6" ht="51">
      <c r="A79" s="36" t="s">
        <v>53</v>
      </c>
      <c r="B79" s="37" t="s">
        <v>216</v>
      </c>
      <c r="C79" s="27" t="s">
        <v>296</v>
      </c>
      <c r="D79" s="44">
        <v>150</v>
      </c>
      <c r="E79" s="44"/>
      <c r="F79" s="44">
        <f>D79+E79</f>
        <v>150</v>
      </c>
    </row>
    <row r="80" spans="1:6" ht="25.5">
      <c r="A80" s="36" t="s">
        <v>54</v>
      </c>
      <c r="B80" s="37" t="s">
        <v>294</v>
      </c>
      <c r="C80" s="27" t="s">
        <v>297</v>
      </c>
      <c r="D80" s="44">
        <v>1324.2</v>
      </c>
      <c r="E80" s="44"/>
      <c r="F80" s="44">
        <f>D80+E80</f>
        <v>1324.2</v>
      </c>
    </row>
    <row r="81" spans="1:6" ht="25.5">
      <c r="A81" s="36" t="s">
        <v>132</v>
      </c>
      <c r="B81" s="37" t="s">
        <v>147</v>
      </c>
      <c r="C81" s="27" t="s">
        <v>149</v>
      </c>
      <c r="D81" s="49">
        <f>D82</f>
        <v>1711.4</v>
      </c>
      <c r="E81" s="49">
        <f>E82</f>
        <v>0</v>
      </c>
      <c r="F81" s="49">
        <f>F82</f>
        <v>1711.4</v>
      </c>
    </row>
    <row r="82" spans="1:6" ht="38.25">
      <c r="A82" s="31" t="s">
        <v>166</v>
      </c>
      <c r="B82" s="32" t="s">
        <v>147</v>
      </c>
      <c r="C82" s="31" t="s">
        <v>165</v>
      </c>
      <c r="D82" s="46">
        <f>95+1647.4-31</f>
        <v>1711.4</v>
      </c>
      <c r="E82" s="46"/>
      <c r="F82" s="46">
        <f>D82+E82</f>
        <v>1711.4</v>
      </c>
    </row>
    <row r="83" spans="1:6" ht="12.75">
      <c r="A83" s="27" t="s">
        <v>285</v>
      </c>
      <c r="B83" s="28" t="s">
        <v>147</v>
      </c>
      <c r="C83" s="27" t="s">
        <v>192</v>
      </c>
      <c r="D83" s="44">
        <f aca="true" t="shared" si="4" ref="D83:F84">D84</f>
        <v>380</v>
      </c>
      <c r="E83" s="44">
        <f t="shared" si="4"/>
        <v>0</v>
      </c>
      <c r="F83" s="44">
        <f t="shared" si="4"/>
        <v>380</v>
      </c>
    </row>
    <row r="84" spans="1:6" ht="12.75">
      <c r="A84" s="27" t="s">
        <v>103</v>
      </c>
      <c r="B84" s="28" t="s">
        <v>147</v>
      </c>
      <c r="C84" s="27" t="s">
        <v>102</v>
      </c>
      <c r="D84" s="44">
        <f t="shared" si="4"/>
        <v>380</v>
      </c>
      <c r="E84" s="44">
        <f t="shared" si="4"/>
        <v>0</v>
      </c>
      <c r="F84" s="44">
        <f t="shared" si="4"/>
        <v>380</v>
      </c>
    </row>
    <row r="85" spans="1:6" ht="12.75">
      <c r="A85" s="31" t="s">
        <v>103</v>
      </c>
      <c r="B85" s="32" t="s">
        <v>199</v>
      </c>
      <c r="C85" s="31" t="s">
        <v>102</v>
      </c>
      <c r="D85" s="46">
        <v>380</v>
      </c>
      <c r="E85" s="46"/>
      <c r="F85" s="46">
        <f>D85+E85</f>
        <v>380</v>
      </c>
    </row>
    <row r="86" spans="1:6" ht="12.75">
      <c r="A86" s="82" t="s">
        <v>133</v>
      </c>
      <c r="B86" s="41" t="s">
        <v>147</v>
      </c>
      <c r="C86" s="82" t="s">
        <v>134</v>
      </c>
      <c r="D86" s="51">
        <f>D87+D150+D158+D140+D154</f>
        <v>414275.8</v>
      </c>
      <c r="E86" s="51">
        <f>E87+E150+E158+E140+E154</f>
        <v>5296.599999999999</v>
      </c>
      <c r="F86" s="51">
        <f>F87+F150+F158+F140+F154</f>
        <v>419660.80000000005</v>
      </c>
    </row>
    <row r="87" spans="1:6" ht="25.5">
      <c r="A87" s="102" t="s">
        <v>238</v>
      </c>
      <c r="B87" s="41" t="s">
        <v>147</v>
      </c>
      <c r="C87" s="82" t="s">
        <v>135</v>
      </c>
      <c r="D87" s="50">
        <f>D106+D88+D126</f>
        <v>414275.8</v>
      </c>
      <c r="E87" s="50">
        <f>E106+E88+E126</f>
        <v>5694.5</v>
      </c>
      <c r="F87" s="50">
        <f>F106+F88+F126</f>
        <v>420058.7</v>
      </c>
    </row>
    <row r="88" spans="1:6" ht="25.5">
      <c r="A88" s="82" t="s">
        <v>193</v>
      </c>
      <c r="B88" s="41" t="s">
        <v>147</v>
      </c>
      <c r="C88" s="82" t="s">
        <v>136</v>
      </c>
      <c r="D88" s="90">
        <f>D90+D93</f>
        <v>71520.5</v>
      </c>
      <c r="E88" s="90">
        <f>E90+E93</f>
        <v>5336</v>
      </c>
      <c r="F88" s="90">
        <f>F90+F93</f>
        <v>76856.5</v>
      </c>
    </row>
    <row r="89" spans="1:6" ht="12.75">
      <c r="A89" s="35" t="s">
        <v>213</v>
      </c>
      <c r="B89" s="28" t="s">
        <v>147</v>
      </c>
      <c r="C89" s="27" t="s">
        <v>253</v>
      </c>
      <c r="D89" s="44">
        <f>D94+D98+D97+D95+D99+D101+D96</f>
        <v>41320.5</v>
      </c>
      <c r="E89" s="44">
        <f>E94+E98+E97+E95+E99+E101+E96</f>
        <v>5336</v>
      </c>
      <c r="F89" s="44">
        <f>F94+F98+F97+F95+F99+F101+F96</f>
        <v>46656.5</v>
      </c>
    </row>
    <row r="90" spans="1:6" ht="25.5" hidden="1">
      <c r="A90" s="40" t="s">
        <v>20</v>
      </c>
      <c r="B90" s="41"/>
      <c r="C90" s="82"/>
      <c r="D90" s="51">
        <f>D92+D91</f>
        <v>0</v>
      </c>
      <c r="E90" s="51">
        <f>E92+E91</f>
        <v>0</v>
      </c>
      <c r="F90" s="51">
        <f>F92+F91</f>
        <v>0</v>
      </c>
    </row>
    <row r="91" spans="1:6" ht="38.25" hidden="1">
      <c r="A91" s="27" t="s">
        <v>184</v>
      </c>
      <c r="B91" s="28" t="s">
        <v>199</v>
      </c>
      <c r="C91" s="27" t="s">
        <v>15</v>
      </c>
      <c r="D91" s="51">
        <v>0</v>
      </c>
      <c r="E91" s="51"/>
      <c r="F91" s="44">
        <f>D91+E91</f>
        <v>0</v>
      </c>
    </row>
    <row r="92" spans="1:6" ht="25.5" hidden="1">
      <c r="A92" s="33" t="s">
        <v>361</v>
      </c>
      <c r="B92" s="28" t="s">
        <v>200</v>
      </c>
      <c r="C92" s="27" t="s">
        <v>28</v>
      </c>
      <c r="D92" s="44">
        <v>0</v>
      </c>
      <c r="E92" s="44"/>
      <c r="F92" s="44">
        <f>D92+E92</f>
        <v>0</v>
      </c>
    </row>
    <row r="93" spans="1:6" ht="25.5">
      <c r="A93" s="40" t="s">
        <v>288</v>
      </c>
      <c r="B93" s="41"/>
      <c r="C93" s="31"/>
      <c r="D93" s="50">
        <f>SUM(D94:D105)</f>
        <v>71520.5</v>
      </c>
      <c r="E93" s="50">
        <f>SUM(E94:E105)</f>
        <v>5336</v>
      </c>
      <c r="F93" s="50">
        <f>SUM(F94:F105)</f>
        <v>76856.5</v>
      </c>
    </row>
    <row r="94" spans="1:6" ht="38.25">
      <c r="A94" s="34" t="s">
        <v>12</v>
      </c>
      <c r="B94" s="32">
        <v>904</v>
      </c>
      <c r="C94" s="31" t="s">
        <v>202</v>
      </c>
      <c r="D94" s="46">
        <v>772.4</v>
      </c>
      <c r="E94" s="46"/>
      <c r="F94" s="46">
        <f>D94+E94</f>
        <v>772.4</v>
      </c>
    </row>
    <row r="95" spans="1:6" ht="76.5" hidden="1">
      <c r="A95" s="34" t="s">
        <v>330</v>
      </c>
      <c r="B95" s="32" t="s">
        <v>200</v>
      </c>
      <c r="C95" s="31" t="s">
        <v>206</v>
      </c>
      <c r="D95" s="46">
        <v>114</v>
      </c>
      <c r="E95" s="52">
        <v>-114</v>
      </c>
      <c r="F95" s="46">
        <f>D95+E95</f>
        <v>0</v>
      </c>
    </row>
    <row r="96" spans="1:6" ht="38.25">
      <c r="A96" s="34" t="s">
        <v>362</v>
      </c>
      <c r="B96" s="32" t="s">
        <v>201</v>
      </c>
      <c r="C96" s="31" t="s">
        <v>363</v>
      </c>
      <c r="D96" s="46">
        <v>0</v>
      </c>
      <c r="E96" s="46">
        <v>4500</v>
      </c>
      <c r="F96" s="46">
        <f>D96+E96</f>
        <v>4500</v>
      </c>
    </row>
    <row r="97" spans="1:6" ht="38.25" hidden="1">
      <c r="A97" s="34" t="s">
        <v>342</v>
      </c>
      <c r="B97" s="32" t="s">
        <v>200</v>
      </c>
      <c r="C97" s="31" t="s">
        <v>343</v>
      </c>
      <c r="D97" s="46">
        <v>0</v>
      </c>
      <c r="E97" s="46"/>
      <c r="F97" s="46">
        <f>D97+E97</f>
        <v>0</v>
      </c>
    </row>
    <row r="98" spans="1:6" ht="51">
      <c r="A98" s="34" t="s">
        <v>13</v>
      </c>
      <c r="B98" s="32" t="s">
        <v>199</v>
      </c>
      <c r="C98" s="31" t="s">
        <v>254</v>
      </c>
      <c r="D98" s="46">
        <v>40434.1</v>
      </c>
      <c r="E98" s="46"/>
      <c r="F98" s="46">
        <f>D98+E98</f>
        <v>40434.1</v>
      </c>
    </row>
    <row r="99" spans="1:6" ht="12.75">
      <c r="A99" s="34" t="s">
        <v>340</v>
      </c>
      <c r="B99" s="32" t="s">
        <v>263</v>
      </c>
      <c r="C99" s="31" t="s">
        <v>339</v>
      </c>
      <c r="D99" s="46"/>
      <c r="E99" s="46">
        <v>950</v>
      </c>
      <c r="F99" s="46">
        <f aca="true" t="shared" si="5" ref="F99:F105">D99+E99</f>
        <v>950</v>
      </c>
    </row>
    <row r="100" spans="1:6" ht="63.75" hidden="1">
      <c r="A100" s="34" t="s">
        <v>364</v>
      </c>
      <c r="B100" s="32" t="s">
        <v>200</v>
      </c>
      <c r="C100" s="31" t="s">
        <v>365</v>
      </c>
      <c r="D100" s="46"/>
      <c r="E100" s="46"/>
      <c r="F100" s="44">
        <f t="shared" si="5"/>
        <v>0</v>
      </c>
    </row>
    <row r="101" spans="1:6" ht="51" hidden="1">
      <c r="A101" s="34" t="s">
        <v>344</v>
      </c>
      <c r="B101" s="32" t="s">
        <v>199</v>
      </c>
      <c r="C101" s="31" t="s">
        <v>345</v>
      </c>
      <c r="D101" s="46">
        <v>0</v>
      </c>
      <c r="E101" s="46"/>
      <c r="F101" s="44">
        <f t="shared" si="5"/>
        <v>0</v>
      </c>
    </row>
    <row r="102" spans="1:6" ht="38.25" hidden="1">
      <c r="A102" s="27" t="s">
        <v>366</v>
      </c>
      <c r="B102" s="28" t="s">
        <v>199</v>
      </c>
      <c r="C102" s="27" t="s">
        <v>14</v>
      </c>
      <c r="D102" s="44">
        <v>0</v>
      </c>
      <c r="E102" s="44"/>
      <c r="F102" s="44">
        <f t="shared" si="5"/>
        <v>0</v>
      </c>
    </row>
    <row r="103" spans="1:6" ht="25.5" hidden="1">
      <c r="A103" s="27" t="s">
        <v>29</v>
      </c>
      <c r="B103" s="28" t="s">
        <v>199</v>
      </c>
      <c r="C103" s="27" t="s">
        <v>74</v>
      </c>
      <c r="D103" s="44">
        <v>0</v>
      </c>
      <c r="E103" s="44"/>
      <c r="F103" s="44">
        <f t="shared" si="5"/>
        <v>0</v>
      </c>
    </row>
    <row r="104" spans="1:6" ht="38.25" hidden="1">
      <c r="A104" s="27" t="s">
        <v>184</v>
      </c>
      <c r="B104" s="28" t="s">
        <v>199</v>
      </c>
      <c r="C104" s="27" t="s">
        <v>367</v>
      </c>
      <c r="D104" s="44">
        <v>0</v>
      </c>
      <c r="E104" s="44"/>
      <c r="F104" s="44">
        <f t="shared" si="5"/>
        <v>0</v>
      </c>
    </row>
    <row r="105" spans="1:6" ht="25.5">
      <c r="A105" s="27" t="s">
        <v>368</v>
      </c>
      <c r="B105" s="28" t="s">
        <v>199</v>
      </c>
      <c r="C105" s="27" t="s">
        <v>369</v>
      </c>
      <c r="D105" s="44">
        <v>30200</v>
      </c>
      <c r="E105" s="44"/>
      <c r="F105" s="44">
        <f t="shared" si="5"/>
        <v>30200</v>
      </c>
    </row>
    <row r="106" spans="1:6" ht="12.75">
      <c r="A106" s="82" t="s">
        <v>384</v>
      </c>
      <c r="B106" s="41" t="s">
        <v>147</v>
      </c>
      <c r="C106" s="82" t="s">
        <v>255</v>
      </c>
      <c r="D106" s="51">
        <f>D107</f>
        <v>342744.1</v>
      </c>
      <c r="E106" s="90">
        <f>E107</f>
        <v>-116.8</v>
      </c>
      <c r="F106" s="51">
        <f>F107</f>
        <v>342627.3</v>
      </c>
    </row>
    <row r="107" spans="1:6" ht="12.75">
      <c r="A107" s="40" t="s">
        <v>289</v>
      </c>
      <c r="B107" s="41"/>
      <c r="C107" s="27"/>
      <c r="D107" s="51">
        <f>D108+D111</f>
        <v>342744.1</v>
      </c>
      <c r="E107" s="90">
        <f>E108+E111</f>
        <v>-116.8</v>
      </c>
      <c r="F107" s="51">
        <f>F108+F111</f>
        <v>342627.3</v>
      </c>
    </row>
    <row r="108" spans="1:6" ht="12.75">
      <c r="A108" s="82" t="s">
        <v>16</v>
      </c>
      <c r="B108" s="41"/>
      <c r="C108" s="82"/>
      <c r="D108" s="51">
        <f>SUM(D109:D110)</f>
        <v>357.6</v>
      </c>
      <c r="E108" s="90">
        <f>SUM(E109:E110)</f>
        <v>-116.8</v>
      </c>
      <c r="F108" s="51">
        <f>SUM(F109:F110)</f>
        <v>240.79999999999998</v>
      </c>
    </row>
    <row r="109" spans="1:6" ht="38.25">
      <c r="A109" s="31" t="s">
        <v>370</v>
      </c>
      <c r="B109" s="28" t="s">
        <v>199</v>
      </c>
      <c r="C109" s="54" t="s">
        <v>284</v>
      </c>
      <c r="D109" s="46">
        <v>12.6</v>
      </c>
      <c r="E109" s="46"/>
      <c r="F109" s="46">
        <f>D109+E109</f>
        <v>12.6</v>
      </c>
    </row>
    <row r="110" spans="1:6" ht="25.5">
      <c r="A110" s="31" t="s">
        <v>371</v>
      </c>
      <c r="B110" s="32" t="s">
        <v>199</v>
      </c>
      <c r="C110" s="31" t="s">
        <v>389</v>
      </c>
      <c r="D110" s="46">
        <v>345</v>
      </c>
      <c r="E110" s="52">
        <v>-116.8</v>
      </c>
      <c r="F110" s="46">
        <f>D110+E110</f>
        <v>228.2</v>
      </c>
    </row>
    <row r="111" spans="1:6" ht="12.75">
      <c r="A111" s="82" t="s">
        <v>11</v>
      </c>
      <c r="B111" s="41"/>
      <c r="C111" s="82"/>
      <c r="D111" s="51">
        <f>D123+D112</f>
        <v>342386.5</v>
      </c>
      <c r="E111" s="51">
        <f>E123+E112</f>
        <v>0</v>
      </c>
      <c r="F111" s="51">
        <f>F123+F112</f>
        <v>342386.5</v>
      </c>
    </row>
    <row r="112" spans="1:6" ht="25.5">
      <c r="A112" s="27" t="s">
        <v>73</v>
      </c>
      <c r="B112" s="28"/>
      <c r="C112" s="27"/>
      <c r="D112" s="44">
        <f>D113+D114</f>
        <v>29952.199999999997</v>
      </c>
      <c r="E112" s="44">
        <f>E113+E114</f>
        <v>0</v>
      </c>
      <c r="F112" s="44">
        <f>F113+F114</f>
        <v>29952.199999999997</v>
      </c>
    </row>
    <row r="113" spans="1:6" ht="38.25">
      <c r="A113" s="31" t="s">
        <v>105</v>
      </c>
      <c r="B113" s="32" t="s">
        <v>199</v>
      </c>
      <c r="C113" s="31" t="s">
        <v>203</v>
      </c>
      <c r="D113" s="46">
        <v>22000.3</v>
      </c>
      <c r="E113" s="46"/>
      <c r="F113" s="46">
        <f>D113+E113</f>
        <v>22000.3</v>
      </c>
    </row>
    <row r="114" spans="1:6" ht="25.5">
      <c r="A114" s="27" t="s">
        <v>107</v>
      </c>
      <c r="B114" s="28" t="s">
        <v>147</v>
      </c>
      <c r="C114" s="27" t="s">
        <v>106</v>
      </c>
      <c r="D114" s="44">
        <f>SUM(D115:D122)</f>
        <v>7951.9</v>
      </c>
      <c r="E114" s="44">
        <f>SUM(E115:E122)</f>
        <v>0</v>
      </c>
      <c r="F114" s="44">
        <f>SUM(F115:F122)</f>
        <v>7951.9</v>
      </c>
    </row>
    <row r="115" spans="1:6" ht="38.25">
      <c r="A115" s="31" t="s">
        <v>17</v>
      </c>
      <c r="B115" s="32" t="s">
        <v>199</v>
      </c>
      <c r="C115" s="31" t="s">
        <v>257</v>
      </c>
      <c r="D115" s="46">
        <v>2669</v>
      </c>
      <c r="E115" s="46"/>
      <c r="F115" s="46">
        <f>D115+E115</f>
        <v>2669</v>
      </c>
    </row>
    <row r="116" spans="1:6" ht="12.75">
      <c r="A116" s="31" t="s">
        <v>290</v>
      </c>
      <c r="B116" s="32" t="s">
        <v>199</v>
      </c>
      <c r="C116" s="31" t="s">
        <v>258</v>
      </c>
      <c r="D116" s="46">
        <v>832.1</v>
      </c>
      <c r="E116" s="46"/>
      <c r="F116" s="46">
        <f aca="true" t="shared" si="6" ref="F116:F122">D116+E116</f>
        <v>832.1</v>
      </c>
    </row>
    <row r="117" spans="1:6" ht="12.75">
      <c r="A117" s="31" t="s">
        <v>316</v>
      </c>
      <c r="B117" s="32" t="s">
        <v>199</v>
      </c>
      <c r="C117" s="31" t="s">
        <v>308</v>
      </c>
      <c r="D117" s="46">
        <v>241.5</v>
      </c>
      <c r="E117" s="46"/>
      <c r="F117" s="46">
        <f t="shared" si="6"/>
        <v>241.5</v>
      </c>
    </row>
    <row r="118" spans="1:6" ht="25.5">
      <c r="A118" s="31" t="s">
        <v>18</v>
      </c>
      <c r="B118" s="32" t="s">
        <v>200</v>
      </c>
      <c r="C118" s="31" t="s">
        <v>259</v>
      </c>
      <c r="D118" s="46">
        <v>1217.9</v>
      </c>
      <c r="E118" s="46"/>
      <c r="F118" s="46">
        <f t="shared" si="6"/>
        <v>1217.9</v>
      </c>
    </row>
    <row r="119" spans="1:6" ht="25.5">
      <c r="A119" s="31" t="s">
        <v>286</v>
      </c>
      <c r="B119" s="32" t="s">
        <v>199</v>
      </c>
      <c r="C119" s="31" t="s">
        <v>260</v>
      </c>
      <c r="D119" s="46">
        <v>482</v>
      </c>
      <c r="E119" s="46"/>
      <c r="F119" s="46">
        <f t="shared" si="6"/>
        <v>482</v>
      </c>
    </row>
    <row r="120" spans="1:6" ht="38.25">
      <c r="A120" s="31" t="s">
        <v>19</v>
      </c>
      <c r="B120" s="32" t="s">
        <v>199</v>
      </c>
      <c r="C120" s="31" t="s">
        <v>261</v>
      </c>
      <c r="D120" s="46">
        <v>1676.5</v>
      </c>
      <c r="E120" s="46"/>
      <c r="F120" s="46">
        <f t="shared" si="6"/>
        <v>1676.5</v>
      </c>
    </row>
    <row r="121" spans="1:6" ht="63.75">
      <c r="A121" s="31" t="s">
        <v>318</v>
      </c>
      <c r="B121" s="32" t="s">
        <v>199</v>
      </c>
      <c r="C121" s="31" t="s">
        <v>317</v>
      </c>
      <c r="D121" s="46">
        <v>0.7</v>
      </c>
      <c r="E121" s="46"/>
      <c r="F121" s="46">
        <f t="shared" si="6"/>
        <v>0.7</v>
      </c>
    </row>
    <row r="122" spans="1:6" ht="25.5">
      <c r="A122" s="31" t="s">
        <v>287</v>
      </c>
      <c r="B122" s="32" t="s">
        <v>199</v>
      </c>
      <c r="C122" s="31" t="s">
        <v>262</v>
      </c>
      <c r="D122" s="46">
        <v>832.2</v>
      </c>
      <c r="E122" s="46"/>
      <c r="F122" s="46">
        <f t="shared" si="6"/>
        <v>832.2</v>
      </c>
    </row>
    <row r="123" spans="1:6" ht="12.75">
      <c r="A123" s="43" t="s">
        <v>214</v>
      </c>
      <c r="B123" s="28" t="s">
        <v>147</v>
      </c>
      <c r="C123" s="27" t="s">
        <v>104</v>
      </c>
      <c r="D123" s="44">
        <f>D124+D125</f>
        <v>312434.3</v>
      </c>
      <c r="E123" s="44">
        <f>E124+E125</f>
        <v>0</v>
      </c>
      <c r="F123" s="44">
        <f>F124+F125</f>
        <v>312434.3</v>
      </c>
    </row>
    <row r="124" spans="1:6" ht="89.25">
      <c r="A124" s="34" t="s">
        <v>319</v>
      </c>
      <c r="B124" s="32" t="s">
        <v>200</v>
      </c>
      <c r="C124" s="31" t="s">
        <v>198</v>
      </c>
      <c r="D124" s="46">
        <v>194142.3</v>
      </c>
      <c r="E124" s="46"/>
      <c r="F124" s="46">
        <f>D124+E124</f>
        <v>194142.3</v>
      </c>
    </row>
    <row r="125" spans="1:6" ht="51">
      <c r="A125" s="34" t="s">
        <v>320</v>
      </c>
      <c r="B125" s="32" t="s">
        <v>200</v>
      </c>
      <c r="C125" s="31" t="s">
        <v>130</v>
      </c>
      <c r="D125" s="46">
        <v>118292</v>
      </c>
      <c r="E125" s="46"/>
      <c r="F125" s="46">
        <f>D125+E125</f>
        <v>118292</v>
      </c>
    </row>
    <row r="126" spans="1:6" ht="12.75">
      <c r="A126" s="102" t="s">
        <v>207</v>
      </c>
      <c r="B126" s="41" t="s">
        <v>147</v>
      </c>
      <c r="C126" s="82" t="s">
        <v>239</v>
      </c>
      <c r="D126" s="51">
        <f>D127+D132+D137</f>
        <v>11.2</v>
      </c>
      <c r="E126" s="51">
        <f>E127+E132+E137</f>
        <v>475.3</v>
      </c>
      <c r="F126" s="51">
        <f>F127+F132+F137</f>
        <v>574.9000000000001</v>
      </c>
    </row>
    <row r="127" spans="1:6" ht="51">
      <c r="A127" s="27" t="s">
        <v>209</v>
      </c>
      <c r="B127" s="28" t="s">
        <v>199</v>
      </c>
      <c r="C127" s="27" t="s">
        <v>240</v>
      </c>
      <c r="D127" s="44">
        <f>D128</f>
        <v>0</v>
      </c>
      <c r="E127" s="44">
        <f>E128</f>
        <v>475.3</v>
      </c>
      <c r="F127" s="44">
        <f>F128</f>
        <v>563.7</v>
      </c>
    </row>
    <row r="128" spans="1:6" ht="51">
      <c r="A128" s="27" t="s">
        <v>210</v>
      </c>
      <c r="B128" s="28" t="s">
        <v>199</v>
      </c>
      <c r="C128" s="27" t="s">
        <v>241</v>
      </c>
      <c r="D128" s="44">
        <f>D129+D130+D131</f>
        <v>0</v>
      </c>
      <c r="E128" s="44">
        <f>E129+E130+E131</f>
        <v>475.3</v>
      </c>
      <c r="F128" s="44">
        <f>F129+F130+F131</f>
        <v>563.7</v>
      </c>
    </row>
    <row r="129" spans="1:6" ht="25.5">
      <c r="A129" s="31" t="s">
        <v>372</v>
      </c>
      <c r="B129" s="32" t="s">
        <v>199</v>
      </c>
      <c r="C129" s="31" t="s">
        <v>242</v>
      </c>
      <c r="D129" s="46">
        <v>0</v>
      </c>
      <c r="E129" s="46">
        <f>234.5+88.5</f>
        <v>323</v>
      </c>
      <c r="F129" s="46">
        <f>D129+E129+88.4</f>
        <v>411.4</v>
      </c>
    </row>
    <row r="130" spans="1:6" ht="140.25" hidden="1">
      <c r="A130" s="31" t="s">
        <v>373</v>
      </c>
      <c r="B130" s="32" t="s">
        <v>199</v>
      </c>
      <c r="C130" s="31" t="s">
        <v>92</v>
      </c>
      <c r="D130" s="46">
        <v>0</v>
      </c>
      <c r="E130" s="46"/>
      <c r="F130" s="46">
        <f>D130+E130</f>
        <v>0</v>
      </c>
    </row>
    <row r="131" spans="1:6" ht="12.75">
      <c r="A131" s="31" t="s">
        <v>374</v>
      </c>
      <c r="B131" s="32" t="s">
        <v>55</v>
      </c>
      <c r="C131" s="31" t="s">
        <v>56</v>
      </c>
      <c r="D131" s="46">
        <v>0</v>
      </c>
      <c r="E131" s="46">
        <f>54.8+32.5+32.5+32.5</f>
        <v>152.3</v>
      </c>
      <c r="F131" s="46">
        <f>D131+E131</f>
        <v>152.3</v>
      </c>
    </row>
    <row r="132" spans="1:6" ht="51">
      <c r="A132" s="27" t="s">
        <v>229</v>
      </c>
      <c r="B132" s="28" t="s">
        <v>147</v>
      </c>
      <c r="C132" s="27" t="s">
        <v>228</v>
      </c>
      <c r="D132" s="44">
        <f>D134+D136</f>
        <v>11.2</v>
      </c>
      <c r="E132" s="44">
        <f>E134+E136</f>
        <v>0</v>
      </c>
      <c r="F132" s="44">
        <f>F134+F136</f>
        <v>11.2</v>
      </c>
    </row>
    <row r="133" spans="1:6" ht="12.75">
      <c r="A133" s="27" t="s">
        <v>16</v>
      </c>
      <c r="B133" s="28"/>
      <c r="C133" s="27"/>
      <c r="D133" s="44">
        <f>D134</f>
        <v>5.6</v>
      </c>
      <c r="E133" s="44">
        <f>E134</f>
        <v>0</v>
      </c>
      <c r="F133" s="44">
        <f>F134</f>
        <v>5.6</v>
      </c>
    </row>
    <row r="134" spans="1:6" ht="38.25">
      <c r="A134" s="31" t="s">
        <v>116</v>
      </c>
      <c r="B134" s="32" t="s">
        <v>263</v>
      </c>
      <c r="C134" s="31" t="s">
        <v>72</v>
      </c>
      <c r="D134" s="46">
        <v>5.6</v>
      </c>
      <c r="E134" s="46"/>
      <c r="F134" s="46">
        <f>D134+E134</f>
        <v>5.6</v>
      </c>
    </row>
    <row r="135" spans="1:6" ht="12.75">
      <c r="A135" s="27" t="s">
        <v>11</v>
      </c>
      <c r="B135" s="32"/>
      <c r="C135" s="31"/>
      <c r="D135" s="44">
        <f>D136</f>
        <v>5.6</v>
      </c>
      <c r="E135" s="44">
        <f>E136</f>
        <v>0</v>
      </c>
      <c r="F135" s="44">
        <f>F136</f>
        <v>5.6</v>
      </c>
    </row>
    <row r="136" spans="1:6" ht="38.25">
      <c r="A136" s="31" t="s">
        <v>116</v>
      </c>
      <c r="B136" s="32" t="s">
        <v>263</v>
      </c>
      <c r="C136" s="31" t="s">
        <v>82</v>
      </c>
      <c r="D136" s="46">
        <v>5.6</v>
      </c>
      <c r="E136" s="46"/>
      <c r="F136" s="46">
        <f>D136+E136</f>
        <v>5.6</v>
      </c>
    </row>
    <row r="137" spans="1:6" ht="12.75" hidden="1">
      <c r="A137" s="27" t="s">
        <v>292</v>
      </c>
      <c r="B137" s="28" t="s">
        <v>147</v>
      </c>
      <c r="C137" s="19" t="s">
        <v>291</v>
      </c>
      <c r="D137" s="44">
        <f aca="true" t="shared" si="7" ref="D137:F138">D138</f>
        <v>0</v>
      </c>
      <c r="E137" s="44">
        <f t="shared" si="7"/>
        <v>0</v>
      </c>
      <c r="F137" s="44">
        <f t="shared" si="7"/>
        <v>0</v>
      </c>
    </row>
    <row r="138" spans="1:6" ht="25.5" hidden="1">
      <c r="A138" s="27" t="s">
        <v>109</v>
      </c>
      <c r="B138" s="28" t="s">
        <v>147</v>
      </c>
      <c r="C138" s="19" t="s">
        <v>171</v>
      </c>
      <c r="D138" s="44">
        <f t="shared" si="7"/>
        <v>0</v>
      </c>
      <c r="E138" s="44">
        <f t="shared" si="7"/>
        <v>0</v>
      </c>
      <c r="F138" s="44">
        <f t="shared" si="7"/>
        <v>0</v>
      </c>
    </row>
    <row r="139" spans="1:6" ht="153" hidden="1">
      <c r="A139" s="31" t="s">
        <v>178</v>
      </c>
      <c r="B139" s="32" t="s">
        <v>199</v>
      </c>
      <c r="C139" s="42" t="s">
        <v>131</v>
      </c>
      <c r="D139" s="46">
        <v>0</v>
      </c>
      <c r="E139" s="46"/>
      <c r="F139" s="44">
        <f>D139+E139</f>
        <v>0</v>
      </c>
    </row>
    <row r="140" spans="1:6" ht="25.5" hidden="1">
      <c r="A140" s="82" t="s">
        <v>21</v>
      </c>
      <c r="B140" s="41" t="s">
        <v>147</v>
      </c>
      <c r="C140" s="82" t="s">
        <v>22</v>
      </c>
      <c r="D140" s="51">
        <f>D141</f>
        <v>0</v>
      </c>
      <c r="E140" s="51">
        <f>E141</f>
        <v>0</v>
      </c>
      <c r="F140" s="51">
        <f>F141</f>
        <v>0</v>
      </c>
    </row>
    <row r="141" spans="1:6" ht="25.5" hidden="1">
      <c r="A141" s="27" t="s">
        <v>23</v>
      </c>
      <c r="B141" s="28" t="s">
        <v>147</v>
      </c>
      <c r="C141" s="27" t="s">
        <v>24</v>
      </c>
      <c r="D141" s="44">
        <f>D142+D148+D145</f>
        <v>0</v>
      </c>
      <c r="E141" s="44">
        <f>E142+E148+E145</f>
        <v>0</v>
      </c>
      <c r="F141" s="44">
        <f>F142+F148+F145</f>
        <v>0</v>
      </c>
    </row>
    <row r="142" spans="1:6" ht="25.5" hidden="1">
      <c r="A142" s="27" t="s">
        <v>25</v>
      </c>
      <c r="B142" s="28" t="s">
        <v>147</v>
      </c>
      <c r="C142" s="27" t="s">
        <v>30</v>
      </c>
      <c r="D142" s="44">
        <f>D143+D144</f>
        <v>0</v>
      </c>
      <c r="E142" s="44">
        <f>E143+E144</f>
        <v>0</v>
      </c>
      <c r="F142" s="44">
        <f>F143+F144</f>
        <v>0</v>
      </c>
    </row>
    <row r="143" spans="1:6" ht="25.5" hidden="1">
      <c r="A143" s="31" t="s">
        <v>6</v>
      </c>
      <c r="B143" s="32" t="s">
        <v>263</v>
      </c>
      <c r="C143" s="31" t="s">
        <v>30</v>
      </c>
      <c r="D143" s="46"/>
      <c r="E143" s="46"/>
      <c r="F143" s="44">
        <f>D143+E143</f>
        <v>0</v>
      </c>
    </row>
    <row r="144" spans="1:6" ht="25.5" hidden="1">
      <c r="A144" s="31" t="s">
        <v>7</v>
      </c>
      <c r="B144" s="32" t="s">
        <v>200</v>
      </c>
      <c r="C144" s="31" t="s">
        <v>30</v>
      </c>
      <c r="D144" s="46">
        <v>0</v>
      </c>
      <c r="E144" s="46"/>
      <c r="F144" s="44">
        <f>D144+E144</f>
        <v>0</v>
      </c>
    </row>
    <row r="145" spans="1:6" ht="38.25" hidden="1">
      <c r="A145" s="27" t="s">
        <v>194</v>
      </c>
      <c r="B145" s="28" t="s">
        <v>147</v>
      </c>
      <c r="C145" s="27" t="s">
        <v>32</v>
      </c>
      <c r="D145" s="44">
        <f>SUM(D146:D149)</f>
        <v>0</v>
      </c>
      <c r="E145" s="44">
        <f>SUM(E146:E149)</f>
        <v>0</v>
      </c>
      <c r="F145" s="44">
        <f>SUM(F146:F149)</f>
        <v>0</v>
      </c>
    </row>
    <row r="146" spans="1:6" ht="25.5" hidden="1">
      <c r="A146" s="31" t="s">
        <v>6</v>
      </c>
      <c r="B146" s="32" t="s">
        <v>263</v>
      </c>
      <c r="C146" s="31" t="s">
        <v>32</v>
      </c>
      <c r="D146" s="46"/>
      <c r="E146" s="46"/>
      <c r="F146" s="44">
        <f>D146+E146</f>
        <v>0</v>
      </c>
    </row>
    <row r="147" spans="1:6" ht="25.5" hidden="1">
      <c r="A147" s="31" t="s">
        <v>7</v>
      </c>
      <c r="B147" s="32" t="s">
        <v>200</v>
      </c>
      <c r="C147" s="31" t="s">
        <v>32</v>
      </c>
      <c r="D147" s="46"/>
      <c r="E147" s="46"/>
      <c r="F147" s="44">
        <f>D147+E147</f>
        <v>0</v>
      </c>
    </row>
    <row r="148" spans="1:6" ht="25.5" hidden="1">
      <c r="A148" s="27" t="s">
        <v>62</v>
      </c>
      <c r="B148" s="28" t="s">
        <v>147</v>
      </c>
      <c r="C148" s="27" t="s">
        <v>34</v>
      </c>
      <c r="D148" s="46">
        <f>D149</f>
        <v>0</v>
      </c>
      <c r="E148" s="46">
        <f>E149</f>
        <v>0</v>
      </c>
      <c r="F148" s="46">
        <f>F149</f>
        <v>0</v>
      </c>
    </row>
    <row r="149" spans="1:6" ht="25.5" hidden="1">
      <c r="A149" s="31" t="s">
        <v>6</v>
      </c>
      <c r="B149" s="32" t="s">
        <v>263</v>
      </c>
      <c r="C149" s="31" t="s">
        <v>34</v>
      </c>
      <c r="D149" s="46"/>
      <c r="E149" s="46"/>
      <c r="F149" s="44">
        <f>D149+E149</f>
        <v>0</v>
      </c>
    </row>
    <row r="150" spans="1:6" ht="12.75" hidden="1">
      <c r="A150" s="82" t="s">
        <v>233</v>
      </c>
      <c r="B150" s="41" t="s">
        <v>147</v>
      </c>
      <c r="C150" s="82" t="s">
        <v>231</v>
      </c>
      <c r="D150" s="51">
        <f>D151</f>
        <v>0</v>
      </c>
      <c r="E150" s="51">
        <f aca="true" t="shared" si="8" ref="E150:F152">E151</f>
        <v>0</v>
      </c>
      <c r="F150" s="51">
        <f t="shared" si="8"/>
        <v>0</v>
      </c>
    </row>
    <row r="151" spans="1:6" ht="25.5" hidden="1">
      <c r="A151" s="27" t="s">
        <v>234</v>
      </c>
      <c r="B151" s="28" t="s">
        <v>147</v>
      </c>
      <c r="C151" s="27" t="s">
        <v>232</v>
      </c>
      <c r="D151" s="44">
        <f>D152</f>
        <v>0</v>
      </c>
      <c r="E151" s="44">
        <f t="shared" si="8"/>
        <v>0</v>
      </c>
      <c r="F151" s="44">
        <f t="shared" si="8"/>
        <v>0</v>
      </c>
    </row>
    <row r="152" spans="1:6" ht="25.5" hidden="1">
      <c r="A152" s="27" t="s">
        <v>234</v>
      </c>
      <c r="B152" s="28" t="s">
        <v>147</v>
      </c>
      <c r="C152" s="27" t="s">
        <v>57</v>
      </c>
      <c r="D152" s="44">
        <f>D153</f>
        <v>0</v>
      </c>
      <c r="E152" s="44">
        <f t="shared" si="8"/>
        <v>0</v>
      </c>
      <c r="F152" s="44">
        <f t="shared" si="8"/>
        <v>0</v>
      </c>
    </row>
    <row r="153" spans="1:6" ht="25.5" hidden="1">
      <c r="A153" s="31" t="s">
        <v>7</v>
      </c>
      <c r="B153" s="32" t="s">
        <v>200</v>
      </c>
      <c r="C153" s="31" t="s">
        <v>57</v>
      </c>
      <c r="D153" s="46"/>
      <c r="E153" s="46"/>
      <c r="F153" s="44">
        <f>D153+E153</f>
        <v>0</v>
      </c>
    </row>
    <row r="154" spans="1:6" ht="76.5">
      <c r="A154" s="82" t="s">
        <v>375</v>
      </c>
      <c r="B154" s="41" t="s">
        <v>147</v>
      </c>
      <c r="C154" s="82" t="s">
        <v>376</v>
      </c>
      <c r="D154" s="51">
        <f>D155</f>
        <v>0</v>
      </c>
      <c r="E154" s="51">
        <f aca="true" t="shared" si="9" ref="E154:F156">E155</f>
        <v>1.4</v>
      </c>
      <c r="F154" s="51">
        <f t="shared" si="9"/>
        <v>1.4</v>
      </c>
    </row>
    <row r="155" spans="1:6" ht="25.5">
      <c r="A155" s="82" t="s">
        <v>377</v>
      </c>
      <c r="B155" s="41" t="s">
        <v>147</v>
      </c>
      <c r="C155" s="82" t="s">
        <v>378</v>
      </c>
      <c r="D155" s="44">
        <f>D156</f>
        <v>0</v>
      </c>
      <c r="E155" s="44">
        <f t="shared" si="9"/>
        <v>1.4</v>
      </c>
      <c r="F155" s="44">
        <f t="shared" si="9"/>
        <v>1.4</v>
      </c>
    </row>
    <row r="156" spans="1:6" ht="25.5">
      <c r="A156" s="27" t="s">
        <v>379</v>
      </c>
      <c r="B156" s="28" t="s">
        <v>147</v>
      </c>
      <c r="C156" s="27" t="s">
        <v>380</v>
      </c>
      <c r="D156" s="44">
        <f>D157</f>
        <v>0</v>
      </c>
      <c r="E156" s="44">
        <f t="shared" si="9"/>
        <v>1.4</v>
      </c>
      <c r="F156" s="44">
        <f t="shared" si="9"/>
        <v>1.4</v>
      </c>
    </row>
    <row r="157" spans="1:6" ht="25.5">
      <c r="A157" s="31" t="s">
        <v>390</v>
      </c>
      <c r="B157" s="32" t="s">
        <v>199</v>
      </c>
      <c r="C157" s="31" t="s">
        <v>391</v>
      </c>
      <c r="D157" s="46">
        <v>0</v>
      </c>
      <c r="E157" s="46">
        <v>1.4</v>
      </c>
      <c r="F157" s="44">
        <f>D157+E157</f>
        <v>1.4</v>
      </c>
    </row>
    <row r="158" spans="1:6" ht="38.25">
      <c r="A158" s="82" t="s">
        <v>69</v>
      </c>
      <c r="B158" s="41" t="s">
        <v>147</v>
      </c>
      <c r="C158" s="82" t="s">
        <v>70</v>
      </c>
      <c r="D158" s="103">
        <f>D159</f>
        <v>0</v>
      </c>
      <c r="E158" s="90">
        <f>E159</f>
        <v>-399.29999999999995</v>
      </c>
      <c r="F158" s="90">
        <f>F159</f>
        <v>-399.29999999999995</v>
      </c>
    </row>
    <row r="159" spans="1:6" ht="38.25">
      <c r="A159" s="27" t="s">
        <v>211</v>
      </c>
      <c r="B159" s="28" t="s">
        <v>147</v>
      </c>
      <c r="C159" s="27" t="s">
        <v>71</v>
      </c>
      <c r="D159" s="53">
        <f>SUM(D160:D162)</f>
        <v>0</v>
      </c>
      <c r="E159" s="48">
        <f>SUM(E160:E162)</f>
        <v>-399.29999999999995</v>
      </c>
      <c r="F159" s="48">
        <f>SUM(F160:F162)</f>
        <v>-399.29999999999995</v>
      </c>
    </row>
    <row r="160" spans="1:6" ht="25.5" hidden="1">
      <c r="A160" s="34" t="s">
        <v>7</v>
      </c>
      <c r="B160" s="32">
        <v>903</v>
      </c>
      <c r="C160" s="31" t="s">
        <v>71</v>
      </c>
      <c r="D160" s="83">
        <v>0</v>
      </c>
      <c r="E160" s="83"/>
      <c r="F160" s="83">
        <f>D160+E160</f>
        <v>0</v>
      </c>
    </row>
    <row r="161" spans="1:6" ht="12.75">
      <c r="A161" s="31" t="s">
        <v>26</v>
      </c>
      <c r="B161" s="32" t="s">
        <v>199</v>
      </c>
      <c r="C161" s="31" t="s">
        <v>71</v>
      </c>
      <c r="D161" s="83">
        <v>0</v>
      </c>
      <c r="E161" s="52">
        <f>-388.9-1.4</f>
        <v>-390.29999999999995</v>
      </c>
      <c r="F161" s="52">
        <f>D161+E161</f>
        <v>-390.29999999999995</v>
      </c>
    </row>
    <row r="162" spans="1:6" ht="25.5">
      <c r="A162" s="31" t="s">
        <v>61</v>
      </c>
      <c r="B162" s="32" t="s">
        <v>55</v>
      </c>
      <c r="C162" s="31" t="s">
        <v>71</v>
      </c>
      <c r="D162" s="83">
        <v>0</v>
      </c>
      <c r="E162" s="52">
        <v>-9</v>
      </c>
      <c r="F162" s="52">
        <f>D162+E162</f>
        <v>-9</v>
      </c>
    </row>
    <row r="163" spans="1:6" ht="12.75">
      <c r="A163" s="102" t="s">
        <v>137</v>
      </c>
      <c r="B163" s="41"/>
      <c r="C163" s="82"/>
      <c r="D163" s="51">
        <f>D11+D86</f>
        <v>979431.5</v>
      </c>
      <c r="E163" s="51">
        <f>E11+E86</f>
        <v>5296.599999999999</v>
      </c>
      <c r="F163" s="51">
        <f>F11+F86</f>
        <v>984816.5</v>
      </c>
    </row>
  </sheetData>
  <sheetProtection/>
  <mergeCells count="9">
    <mergeCell ref="E8:E10"/>
    <mergeCell ref="F8:F10"/>
    <mergeCell ref="B9:B10"/>
    <mergeCell ref="D8:D10"/>
    <mergeCell ref="A5:C5"/>
    <mergeCell ref="A6:C6"/>
    <mergeCell ref="B8:C8"/>
    <mergeCell ref="A8:A10"/>
    <mergeCell ref="C9:C10"/>
  </mergeCells>
  <printOptions horizontalCentered="1"/>
  <pageMargins left="0.7874015748031497" right="0.3937007874015748" top="0.3937007874015748" bottom="0.5511811023622047" header="0.5118110236220472" footer="0.31496062992125984"/>
  <pageSetup fitToHeight="4" fitToWidth="1" horizontalDpi="600" verticalDpi="600" orientation="portrait" paperSize="9" scale="74"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43"/>
  <sheetViews>
    <sheetView tabSelected="1" zoomScalePageLayoutView="0" workbookViewId="0" topLeftCell="A1">
      <selection activeCell="D7" sqref="D7"/>
    </sheetView>
  </sheetViews>
  <sheetFormatPr defaultColWidth="9.140625" defaultRowHeight="12.75"/>
  <cols>
    <col min="1" max="1" width="10.57421875" style="11" customWidth="1"/>
    <col min="2" max="2" width="21.8515625" style="11" customWidth="1"/>
    <col min="3" max="3" width="83.7109375" style="11" customWidth="1"/>
    <col min="4" max="4" width="9.140625" style="11" customWidth="1"/>
    <col min="5" max="5" width="20.57421875" style="11" hidden="1" customWidth="1"/>
    <col min="6" max="6" width="56.8515625" style="11" hidden="1" customWidth="1"/>
    <col min="7" max="7" width="64.421875" style="11" customWidth="1"/>
    <col min="8" max="16384" width="9.140625" style="11" customWidth="1"/>
  </cols>
  <sheetData>
    <row r="1" spans="1:3" ht="12.75">
      <c r="A1" s="7"/>
      <c r="B1" s="7"/>
      <c r="C1" s="8" t="s">
        <v>385</v>
      </c>
    </row>
    <row r="2" spans="1:3" ht="12.75">
      <c r="A2" s="7"/>
      <c r="B2" s="7"/>
      <c r="C2" s="8" t="s">
        <v>155</v>
      </c>
    </row>
    <row r="3" spans="1:3" ht="12.75">
      <c r="A3" s="7"/>
      <c r="B3" s="7"/>
      <c r="C3" s="2" t="s">
        <v>413</v>
      </c>
    </row>
    <row r="4" spans="1:3" ht="12.75">
      <c r="A4" s="7"/>
      <c r="B4" s="7"/>
      <c r="C4" s="8"/>
    </row>
    <row r="5" spans="1:3" ht="12.75">
      <c r="A5" s="108" t="s">
        <v>246</v>
      </c>
      <c r="B5" s="108"/>
      <c r="C5" s="108"/>
    </row>
    <row r="6" spans="1:3" ht="12.75">
      <c r="A6" s="115" t="s">
        <v>386</v>
      </c>
      <c r="B6" s="115"/>
      <c r="C6" s="115"/>
    </row>
    <row r="7" spans="1:3" ht="12.75">
      <c r="A7" s="9"/>
      <c r="B7" s="9"/>
      <c r="C7" s="9"/>
    </row>
    <row r="8" spans="1:3" ht="17.25" customHeight="1">
      <c r="A8" s="110" t="s">
        <v>80</v>
      </c>
      <c r="B8" s="110" t="s">
        <v>78</v>
      </c>
      <c r="C8" s="110" t="s">
        <v>77</v>
      </c>
    </row>
    <row r="9" spans="1:3" ht="16.5" customHeight="1">
      <c r="A9" s="116"/>
      <c r="B9" s="116"/>
      <c r="C9" s="116"/>
    </row>
    <row r="10" spans="1:3" ht="18.75" customHeight="1">
      <c r="A10" s="111"/>
      <c r="B10" s="111"/>
      <c r="C10" s="111"/>
    </row>
    <row r="11" spans="1:3" ht="12.75" customHeight="1">
      <c r="A11" s="112" t="s">
        <v>174</v>
      </c>
      <c r="B11" s="113"/>
      <c r="C11" s="114"/>
    </row>
    <row r="12" spans="1:3" ht="25.5">
      <c r="A12" s="19">
        <v>902</v>
      </c>
      <c r="B12" s="19" t="s">
        <v>224</v>
      </c>
      <c r="C12" s="33" t="s">
        <v>226</v>
      </c>
    </row>
    <row r="13" spans="1:3" ht="12.75">
      <c r="A13" s="19">
        <v>902</v>
      </c>
      <c r="B13" s="19" t="s">
        <v>220</v>
      </c>
      <c r="C13" s="35" t="s">
        <v>221</v>
      </c>
    </row>
    <row r="14" spans="1:3" ht="38.25">
      <c r="A14" s="19">
        <v>902</v>
      </c>
      <c r="B14" s="19" t="s">
        <v>252</v>
      </c>
      <c r="C14" s="33" t="s">
        <v>283</v>
      </c>
    </row>
    <row r="15" spans="1:3" ht="25.5">
      <c r="A15" s="19">
        <v>902</v>
      </c>
      <c r="B15" s="19" t="s">
        <v>165</v>
      </c>
      <c r="C15" s="33" t="s">
        <v>166</v>
      </c>
    </row>
    <row r="16" spans="1:3" ht="12.75">
      <c r="A16" s="19">
        <v>902</v>
      </c>
      <c r="B16" s="19" t="s">
        <v>100</v>
      </c>
      <c r="C16" s="33" t="s">
        <v>101</v>
      </c>
    </row>
    <row r="17" spans="1:3" ht="12.75">
      <c r="A17" s="19">
        <v>902</v>
      </c>
      <c r="B17" s="19" t="s">
        <v>102</v>
      </c>
      <c r="C17" s="33" t="s">
        <v>103</v>
      </c>
    </row>
    <row r="18" spans="1:3" ht="12.75">
      <c r="A18" s="19">
        <v>902</v>
      </c>
      <c r="B18" s="19" t="s">
        <v>253</v>
      </c>
      <c r="C18" s="33" t="s">
        <v>213</v>
      </c>
    </row>
    <row r="19" spans="1:3" ht="12.75">
      <c r="A19" s="19">
        <v>902</v>
      </c>
      <c r="B19" s="19" t="s">
        <v>104</v>
      </c>
      <c r="C19" s="33" t="s">
        <v>214</v>
      </c>
    </row>
    <row r="20" spans="1:3" ht="25.5">
      <c r="A20" s="19">
        <v>902</v>
      </c>
      <c r="B20" s="19" t="s">
        <v>72</v>
      </c>
      <c r="C20" s="27" t="s">
        <v>116</v>
      </c>
    </row>
    <row r="21" spans="1:3" ht="38.25">
      <c r="A21" s="19">
        <v>902</v>
      </c>
      <c r="B21" s="19" t="s">
        <v>309</v>
      </c>
      <c r="C21" s="27" t="s">
        <v>310</v>
      </c>
    </row>
    <row r="22" spans="1:3" ht="12.75">
      <c r="A22" s="19">
        <v>902</v>
      </c>
      <c r="B22" s="19" t="s">
        <v>171</v>
      </c>
      <c r="C22" s="33" t="s">
        <v>109</v>
      </c>
    </row>
    <row r="23" spans="1:3" ht="25.5">
      <c r="A23" s="19">
        <v>902</v>
      </c>
      <c r="B23" s="6" t="s">
        <v>65</v>
      </c>
      <c r="C23" s="56" t="s">
        <v>66</v>
      </c>
    </row>
    <row r="24" spans="1:3" ht="25.5">
      <c r="A24" s="19">
        <v>902</v>
      </c>
      <c r="B24" s="6" t="s">
        <v>67</v>
      </c>
      <c r="C24" s="56" t="s">
        <v>68</v>
      </c>
    </row>
    <row r="25" spans="1:3" ht="25.5">
      <c r="A25" s="19">
        <v>902</v>
      </c>
      <c r="B25" s="6" t="s">
        <v>63</v>
      </c>
      <c r="C25" s="56" t="s">
        <v>64</v>
      </c>
    </row>
    <row r="26" spans="1:3" ht="25.5">
      <c r="A26" s="19">
        <v>902</v>
      </c>
      <c r="B26" s="6" t="s">
        <v>30</v>
      </c>
      <c r="C26" s="56" t="s">
        <v>31</v>
      </c>
    </row>
    <row r="27" spans="1:3" ht="25.5">
      <c r="A27" s="19">
        <v>902</v>
      </c>
      <c r="B27" s="6" t="s">
        <v>32</v>
      </c>
      <c r="C27" s="56" t="s">
        <v>33</v>
      </c>
    </row>
    <row r="28" spans="1:3" ht="25.5">
      <c r="A28" s="19">
        <v>902</v>
      </c>
      <c r="B28" s="6" t="s">
        <v>34</v>
      </c>
      <c r="C28" s="56" t="s">
        <v>62</v>
      </c>
    </row>
    <row r="29" spans="1:3" ht="12.75">
      <c r="A29" s="19">
        <v>902</v>
      </c>
      <c r="B29" s="19" t="s">
        <v>57</v>
      </c>
      <c r="C29" s="27" t="s">
        <v>234</v>
      </c>
    </row>
    <row r="30" spans="1:3" ht="12.75" customHeight="1">
      <c r="A30" s="19">
        <v>902</v>
      </c>
      <c r="B30" s="19" t="s">
        <v>71</v>
      </c>
      <c r="C30" s="33" t="s">
        <v>211</v>
      </c>
    </row>
    <row r="31" spans="1:3" ht="12.75" customHeight="1">
      <c r="A31" s="112" t="s">
        <v>175</v>
      </c>
      <c r="B31" s="113"/>
      <c r="C31" s="114"/>
    </row>
    <row r="32" spans="1:3" ht="25.5">
      <c r="A32" s="57" t="s">
        <v>200</v>
      </c>
      <c r="B32" s="19" t="s">
        <v>224</v>
      </c>
      <c r="C32" s="33" t="s">
        <v>226</v>
      </c>
    </row>
    <row r="33" spans="1:3" ht="12.75">
      <c r="A33" s="57" t="s">
        <v>200</v>
      </c>
      <c r="B33" s="19" t="s">
        <v>220</v>
      </c>
      <c r="C33" s="35" t="s">
        <v>221</v>
      </c>
    </row>
    <row r="34" spans="1:3" ht="38.25">
      <c r="A34" s="57" t="s">
        <v>200</v>
      </c>
      <c r="B34" s="19" t="s">
        <v>307</v>
      </c>
      <c r="C34" s="27" t="s">
        <v>306</v>
      </c>
    </row>
    <row r="35" spans="1:3" ht="25.5">
      <c r="A35" s="57" t="s">
        <v>200</v>
      </c>
      <c r="B35" s="19" t="s">
        <v>311</v>
      </c>
      <c r="C35" s="27" t="s">
        <v>312</v>
      </c>
    </row>
    <row r="36" spans="1:3" ht="38.25">
      <c r="A36" s="57" t="s">
        <v>200</v>
      </c>
      <c r="B36" s="19" t="s">
        <v>252</v>
      </c>
      <c r="C36" s="27" t="s">
        <v>283</v>
      </c>
    </row>
    <row r="37" spans="1:3" ht="25.5">
      <c r="A37" s="57" t="s">
        <v>200</v>
      </c>
      <c r="B37" s="19" t="s">
        <v>165</v>
      </c>
      <c r="C37" s="27" t="s">
        <v>166</v>
      </c>
    </row>
    <row r="38" spans="1:3" ht="12.75">
      <c r="A38" s="57" t="s">
        <v>200</v>
      </c>
      <c r="B38" s="19" t="s">
        <v>100</v>
      </c>
      <c r="C38" s="27" t="s">
        <v>101</v>
      </c>
    </row>
    <row r="39" spans="1:3" ht="12.75">
      <c r="A39" s="58" t="s">
        <v>200</v>
      </c>
      <c r="B39" s="19" t="s">
        <v>102</v>
      </c>
      <c r="C39" s="27" t="s">
        <v>103</v>
      </c>
    </row>
    <row r="40" spans="1:3" ht="12.75">
      <c r="A40" s="57" t="s">
        <v>200</v>
      </c>
      <c r="B40" s="19" t="s">
        <v>28</v>
      </c>
      <c r="C40" s="27" t="s">
        <v>81</v>
      </c>
    </row>
    <row r="41" spans="1:3" ht="12.75">
      <c r="A41" s="57" t="s">
        <v>200</v>
      </c>
      <c r="B41" s="19" t="s">
        <v>253</v>
      </c>
      <c r="C41" s="27" t="s">
        <v>213</v>
      </c>
    </row>
    <row r="42" spans="1:3" ht="25.5">
      <c r="A42" s="57" t="s">
        <v>200</v>
      </c>
      <c r="B42" s="19" t="s">
        <v>256</v>
      </c>
      <c r="C42" s="27" t="s">
        <v>217</v>
      </c>
    </row>
    <row r="43" spans="1:3" ht="25.5">
      <c r="A43" s="57" t="s">
        <v>200</v>
      </c>
      <c r="B43" s="19" t="s">
        <v>106</v>
      </c>
      <c r="C43" s="27" t="s">
        <v>107</v>
      </c>
    </row>
    <row r="44" spans="1:3" ht="12.75">
      <c r="A44" s="57" t="s">
        <v>200</v>
      </c>
      <c r="B44" s="19" t="s">
        <v>104</v>
      </c>
      <c r="C44" s="27" t="s">
        <v>214</v>
      </c>
    </row>
    <row r="45" spans="1:3" ht="12.75">
      <c r="A45" s="57" t="s">
        <v>200</v>
      </c>
      <c r="B45" s="19" t="s">
        <v>171</v>
      </c>
      <c r="C45" s="27" t="s">
        <v>109</v>
      </c>
    </row>
    <row r="46" spans="1:3" ht="25.5">
      <c r="A46" s="57" t="s">
        <v>200</v>
      </c>
      <c r="B46" s="6" t="s">
        <v>65</v>
      </c>
      <c r="C46" s="56" t="s">
        <v>66</v>
      </c>
    </row>
    <row r="47" spans="1:3" ht="25.5">
      <c r="A47" s="57" t="s">
        <v>200</v>
      </c>
      <c r="B47" s="6" t="s">
        <v>67</v>
      </c>
      <c r="C47" s="56" t="s">
        <v>68</v>
      </c>
    </row>
    <row r="48" spans="1:3" ht="25.5">
      <c r="A48" s="57" t="s">
        <v>200</v>
      </c>
      <c r="B48" s="6" t="s">
        <v>63</v>
      </c>
      <c r="C48" s="56" t="s">
        <v>64</v>
      </c>
    </row>
    <row r="49" spans="1:3" ht="25.5">
      <c r="A49" s="57" t="s">
        <v>200</v>
      </c>
      <c r="B49" s="6" t="s">
        <v>30</v>
      </c>
      <c r="C49" s="56" t="s">
        <v>31</v>
      </c>
    </row>
    <row r="50" spans="1:3" ht="25.5">
      <c r="A50" s="57" t="s">
        <v>200</v>
      </c>
      <c r="B50" s="6" t="s">
        <v>32</v>
      </c>
      <c r="C50" s="56" t="s">
        <v>33</v>
      </c>
    </row>
    <row r="51" spans="1:3" ht="25.5">
      <c r="A51" s="57" t="s">
        <v>200</v>
      </c>
      <c r="B51" s="6" t="s">
        <v>34</v>
      </c>
      <c r="C51" s="56" t="s">
        <v>62</v>
      </c>
    </row>
    <row r="52" spans="1:3" ht="12.75" customHeight="1">
      <c r="A52" s="57" t="s">
        <v>200</v>
      </c>
      <c r="B52" s="19" t="s">
        <v>57</v>
      </c>
      <c r="C52" s="27" t="s">
        <v>234</v>
      </c>
    </row>
    <row r="53" spans="1:3" ht="25.5">
      <c r="A53" s="57" t="s">
        <v>200</v>
      </c>
      <c r="B53" s="19" t="s">
        <v>235</v>
      </c>
      <c r="C53" s="33" t="s">
        <v>236</v>
      </c>
    </row>
    <row r="54" spans="1:3" ht="12.75" customHeight="1">
      <c r="A54" s="58" t="s">
        <v>200</v>
      </c>
      <c r="B54" s="19" t="s">
        <v>71</v>
      </c>
      <c r="C54" s="33" t="s">
        <v>211</v>
      </c>
    </row>
    <row r="55" spans="1:3" ht="12.75" customHeight="1">
      <c r="A55" s="112" t="s">
        <v>26</v>
      </c>
      <c r="B55" s="113"/>
      <c r="C55" s="114"/>
    </row>
    <row r="56" spans="1:3" ht="38.25">
      <c r="A56" s="19">
        <v>904</v>
      </c>
      <c r="B56" s="19" t="s">
        <v>139</v>
      </c>
      <c r="C56" s="33" t="s">
        <v>176</v>
      </c>
    </row>
    <row r="57" spans="1:3" ht="38.25">
      <c r="A57" s="19">
        <v>904</v>
      </c>
      <c r="B57" s="19" t="s">
        <v>247</v>
      </c>
      <c r="C57" s="33" t="s">
        <v>179</v>
      </c>
    </row>
    <row r="58" spans="1:3" ht="25.5">
      <c r="A58" s="19">
        <v>904</v>
      </c>
      <c r="B58" s="19" t="s">
        <v>180</v>
      </c>
      <c r="C58" s="33" t="s">
        <v>181</v>
      </c>
    </row>
    <row r="59" spans="1:3" ht="25.5">
      <c r="A59" s="19">
        <v>904</v>
      </c>
      <c r="B59" s="19" t="s">
        <v>182</v>
      </c>
      <c r="C59" s="33" t="s">
        <v>183</v>
      </c>
    </row>
    <row r="60" spans="1:3" ht="38.25">
      <c r="A60" s="19">
        <v>904</v>
      </c>
      <c r="B60" s="19" t="s">
        <v>219</v>
      </c>
      <c r="C60" s="33" t="s">
        <v>332</v>
      </c>
    </row>
    <row r="61" spans="1:3" ht="38.25">
      <c r="A61" s="19">
        <v>904</v>
      </c>
      <c r="B61" s="19" t="s">
        <v>333</v>
      </c>
      <c r="C61" s="33" t="s">
        <v>334</v>
      </c>
    </row>
    <row r="62" spans="1:3" ht="38.25">
      <c r="A62" s="19">
        <v>904</v>
      </c>
      <c r="B62" s="19" t="s">
        <v>321</v>
      </c>
      <c r="C62" s="33" t="s">
        <v>324</v>
      </c>
    </row>
    <row r="63" spans="1:3" ht="38.25">
      <c r="A63" s="57" t="s">
        <v>199</v>
      </c>
      <c r="B63" s="19" t="s">
        <v>152</v>
      </c>
      <c r="C63" s="33" t="s">
        <v>302</v>
      </c>
    </row>
    <row r="64" spans="1:3" ht="38.25">
      <c r="A64" s="57" t="s">
        <v>199</v>
      </c>
      <c r="B64" s="19" t="s">
        <v>248</v>
      </c>
      <c r="C64" s="33" t="s">
        <v>305</v>
      </c>
    </row>
    <row r="65" spans="1:3" ht="25.5">
      <c r="A65" s="57" t="s">
        <v>199</v>
      </c>
      <c r="B65" s="19" t="s">
        <v>224</v>
      </c>
      <c r="C65" s="33" t="s">
        <v>226</v>
      </c>
    </row>
    <row r="66" spans="1:3" ht="12.75">
      <c r="A66" s="57" t="s">
        <v>199</v>
      </c>
      <c r="B66" s="19" t="s">
        <v>220</v>
      </c>
      <c r="C66" s="33" t="s">
        <v>221</v>
      </c>
    </row>
    <row r="67" spans="1:3" s="7" customFormat="1" ht="51">
      <c r="A67" s="57" t="s">
        <v>199</v>
      </c>
      <c r="B67" s="19" t="s">
        <v>222</v>
      </c>
      <c r="C67" s="33" t="s">
        <v>331</v>
      </c>
    </row>
    <row r="68" spans="1:3" s="7" customFormat="1" ht="25.5">
      <c r="A68" s="57" t="s">
        <v>199</v>
      </c>
      <c r="B68" s="19" t="s">
        <v>223</v>
      </c>
      <c r="C68" s="33" t="s">
        <v>335</v>
      </c>
    </row>
    <row r="69" spans="1:3" ht="25.5">
      <c r="A69" s="57" t="s">
        <v>199</v>
      </c>
      <c r="B69" s="19" t="s">
        <v>336</v>
      </c>
      <c r="C69" s="33" t="s">
        <v>337</v>
      </c>
    </row>
    <row r="70" spans="1:3" ht="38.25">
      <c r="A70" s="57" t="s">
        <v>199</v>
      </c>
      <c r="B70" s="19" t="s">
        <v>252</v>
      </c>
      <c r="C70" s="33" t="s">
        <v>283</v>
      </c>
    </row>
    <row r="71" spans="1:3" s="7" customFormat="1" ht="25.5">
      <c r="A71" s="57" t="s">
        <v>199</v>
      </c>
      <c r="B71" s="19" t="s">
        <v>52</v>
      </c>
      <c r="C71" s="33" t="s">
        <v>51</v>
      </c>
    </row>
    <row r="72" spans="1:3" ht="25.5">
      <c r="A72" s="57">
        <v>904</v>
      </c>
      <c r="B72" s="19" t="s">
        <v>165</v>
      </c>
      <c r="C72" s="33" t="s">
        <v>166</v>
      </c>
    </row>
    <row r="73" spans="1:3" ht="12.75">
      <c r="A73" s="57" t="s">
        <v>199</v>
      </c>
      <c r="B73" s="19" t="s">
        <v>100</v>
      </c>
      <c r="C73" s="33" t="s">
        <v>101</v>
      </c>
    </row>
    <row r="74" spans="1:6" ht="12.75">
      <c r="A74" s="57" t="s">
        <v>199</v>
      </c>
      <c r="B74" s="19" t="s">
        <v>102</v>
      </c>
      <c r="C74" s="33" t="s">
        <v>103</v>
      </c>
      <c r="E74" s="20"/>
      <c r="F74" s="21"/>
    </row>
    <row r="75" spans="1:6" ht="30" customHeight="1">
      <c r="A75" s="57" t="s">
        <v>199</v>
      </c>
      <c r="B75" s="19" t="s">
        <v>15</v>
      </c>
      <c r="C75" s="33" t="s">
        <v>184</v>
      </c>
      <c r="E75" s="20" t="s">
        <v>65</v>
      </c>
      <c r="F75" s="21" t="s">
        <v>66</v>
      </c>
    </row>
    <row r="76" spans="1:6" s="7" customFormat="1" ht="30" customHeight="1">
      <c r="A76" s="57" t="s">
        <v>199</v>
      </c>
      <c r="B76" s="19" t="s">
        <v>369</v>
      </c>
      <c r="C76" s="33" t="s">
        <v>368</v>
      </c>
      <c r="E76" s="84"/>
      <c r="F76" s="85"/>
    </row>
    <row r="77" spans="1:6" s="7" customFormat="1" ht="28.5" customHeight="1">
      <c r="A77" s="57" t="s">
        <v>199</v>
      </c>
      <c r="B77" s="19" t="s">
        <v>14</v>
      </c>
      <c r="C77" s="33" t="s">
        <v>185</v>
      </c>
      <c r="E77" s="84" t="s">
        <v>67</v>
      </c>
      <c r="F77" s="85" t="s">
        <v>68</v>
      </c>
    </row>
    <row r="78" spans="1:6" s="7" customFormat="1" ht="14.25" customHeight="1">
      <c r="A78" s="57" t="s">
        <v>199</v>
      </c>
      <c r="B78" s="19" t="s">
        <v>253</v>
      </c>
      <c r="C78" s="33" t="s">
        <v>213</v>
      </c>
      <c r="E78" s="84" t="s">
        <v>63</v>
      </c>
      <c r="F78" s="85" t="s">
        <v>64</v>
      </c>
    </row>
    <row r="79" spans="1:6" s="7" customFormat="1" ht="38.25">
      <c r="A79" s="57" t="s">
        <v>199</v>
      </c>
      <c r="B79" s="19" t="s">
        <v>284</v>
      </c>
      <c r="C79" s="33" t="s">
        <v>370</v>
      </c>
      <c r="E79" s="84" t="s">
        <v>32</v>
      </c>
      <c r="F79" s="85" t="s">
        <v>33</v>
      </c>
    </row>
    <row r="80" spans="1:6" s="7" customFormat="1" ht="25.5">
      <c r="A80" s="57" t="s">
        <v>199</v>
      </c>
      <c r="B80" s="19" t="s">
        <v>203</v>
      </c>
      <c r="C80" s="33" t="s">
        <v>105</v>
      </c>
      <c r="E80" s="84" t="s">
        <v>34</v>
      </c>
      <c r="F80" s="85" t="s">
        <v>62</v>
      </c>
    </row>
    <row r="81" spans="1:6" s="7" customFormat="1" ht="25.5">
      <c r="A81" s="57" t="s">
        <v>199</v>
      </c>
      <c r="B81" s="19" t="s">
        <v>106</v>
      </c>
      <c r="C81" s="33" t="s">
        <v>107</v>
      </c>
      <c r="E81" s="14" t="s">
        <v>235</v>
      </c>
      <c r="F81" s="86" t="s">
        <v>236</v>
      </c>
    </row>
    <row r="82" spans="1:6" s="7" customFormat="1" ht="38.25">
      <c r="A82" s="57" t="s">
        <v>199</v>
      </c>
      <c r="B82" s="19" t="s">
        <v>218</v>
      </c>
      <c r="C82" s="33" t="s">
        <v>108</v>
      </c>
      <c r="E82" s="84"/>
      <c r="F82" s="85"/>
    </row>
    <row r="83" spans="1:6" s="7" customFormat="1" ht="25.5">
      <c r="A83" s="57" t="s">
        <v>199</v>
      </c>
      <c r="B83" s="19" t="s">
        <v>389</v>
      </c>
      <c r="C83" s="33" t="s">
        <v>371</v>
      </c>
      <c r="E83" s="84"/>
      <c r="F83" s="85"/>
    </row>
    <row r="84" spans="1:3" s="7" customFormat="1" ht="12.75">
      <c r="A84" s="57" t="s">
        <v>199</v>
      </c>
      <c r="B84" s="19" t="s">
        <v>104</v>
      </c>
      <c r="C84" s="33" t="s">
        <v>214</v>
      </c>
    </row>
    <row r="85" spans="1:3" s="7" customFormat="1" ht="38.25">
      <c r="A85" s="57" t="s">
        <v>199</v>
      </c>
      <c r="B85" s="19" t="s">
        <v>241</v>
      </c>
      <c r="C85" s="33" t="s">
        <v>210</v>
      </c>
    </row>
    <row r="86" spans="1:3" ht="12.75">
      <c r="A86" s="57" t="s">
        <v>199</v>
      </c>
      <c r="B86" s="19" t="s">
        <v>74</v>
      </c>
      <c r="C86" s="33" t="s">
        <v>29</v>
      </c>
    </row>
    <row r="87" spans="1:3" ht="12.75" customHeight="1">
      <c r="A87" s="57" t="s">
        <v>199</v>
      </c>
      <c r="B87" s="19" t="s">
        <v>28</v>
      </c>
      <c r="C87" s="33" t="s">
        <v>81</v>
      </c>
    </row>
    <row r="88" spans="1:3" ht="12.75">
      <c r="A88" s="57" t="s">
        <v>199</v>
      </c>
      <c r="B88" s="19" t="s">
        <v>171</v>
      </c>
      <c r="C88" s="33" t="s">
        <v>109</v>
      </c>
    </row>
    <row r="89" spans="1:3" ht="25.5">
      <c r="A89" s="57" t="s">
        <v>199</v>
      </c>
      <c r="B89" s="6" t="s">
        <v>65</v>
      </c>
      <c r="C89" s="33" t="s">
        <v>66</v>
      </c>
    </row>
    <row r="90" spans="1:3" ht="25.5">
      <c r="A90" s="57" t="s">
        <v>199</v>
      </c>
      <c r="B90" s="6" t="s">
        <v>67</v>
      </c>
      <c r="C90" s="33" t="s">
        <v>68</v>
      </c>
    </row>
    <row r="91" spans="1:3" ht="25.5">
      <c r="A91" s="57" t="s">
        <v>199</v>
      </c>
      <c r="B91" s="6" t="s">
        <v>63</v>
      </c>
      <c r="C91" s="33" t="s">
        <v>64</v>
      </c>
    </row>
    <row r="92" spans="1:3" ht="25.5">
      <c r="A92" s="57" t="s">
        <v>199</v>
      </c>
      <c r="B92" s="6" t="s">
        <v>30</v>
      </c>
      <c r="C92" s="33" t="s">
        <v>31</v>
      </c>
    </row>
    <row r="93" spans="1:3" ht="25.5">
      <c r="A93" s="57" t="s">
        <v>199</v>
      </c>
      <c r="B93" s="6" t="s">
        <v>32</v>
      </c>
      <c r="C93" s="33" t="s">
        <v>33</v>
      </c>
    </row>
    <row r="94" spans="1:3" ht="26.25" customHeight="1">
      <c r="A94" s="57" t="s">
        <v>199</v>
      </c>
      <c r="B94" s="6" t="s">
        <v>34</v>
      </c>
      <c r="C94" s="33" t="s">
        <v>62</v>
      </c>
    </row>
    <row r="95" spans="1:3" ht="12.75">
      <c r="A95" s="57" t="s">
        <v>199</v>
      </c>
      <c r="B95" s="19" t="s">
        <v>57</v>
      </c>
      <c r="C95" s="33" t="s">
        <v>234</v>
      </c>
    </row>
    <row r="96" spans="1:3" ht="12.75" customHeight="1">
      <c r="A96" s="57" t="s">
        <v>199</v>
      </c>
      <c r="B96" s="19" t="s">
        <v>186</v>
      </c>
      <c r="C96" s="33" t="s">
        <v>212</v>
      </c>
    </row>
    <row r="97" spans="1:3" ht="25.5">
      <c r="A97" s="57" t="s">
        <v>199</v>
      </c>
      <c r="B97" s="19" t="s">
        <v>235</v>
      </c>
      <c r="C97" s="33" t="s">
        <v>236</v>
      </c>
    </row>
    <row r="98" spans="1:3" ht="25.5">
      <c r="A98" s="57" t="s">
        <v>199</v>
      </c>
      <c r="B98" s="19" t="s">
        <v>382</v>
      </c>
      <c r="C98" s="33" t="s">
        <v>381</v>
      </c>
    </row>
    <row r="99" spans="1:3" ht="25.5">
      <c r="A99" s="57" t="s">
        <v>199</v>
      </c>
      <c r="B99" s="19" t="s">
        <v>391</v>
      </c>
      <c r="C99" s="33" t="s">
        <v>390</v>
      </c>
    </row>
    <row r="100" spans="1:3" ht="25.5">
      <c r="A100" s="57" t="s">
        <v>199</v>
      </c>
      <c r="B100" s="19" t="s">
        <v>71</v>
      </c>
      <c r="C100" s="33" t="s">
        <v>211</v>
      </c>
    </row>
    <row r="101" spans="1:3" ht="12.75">
      <c r="A101" s="112" t="s">
        <v>27</v>
      </c>
      <c r="B101" s="113"/>
      <c r="C101" s="114"/>
    </row>
    <row r="102" spans="1:3" ht="12.75">
      <c r="A102" s="57" t="s">
        <v>201</v>
      </c>
      <c r="B102" s="19" t="s">
        <v>220</v>
      </c>
      <c r="C102" s="33" t="s">
        <v>221</v>
      </c>
    </row>
    <row r="103" spans="1:3" ht="38.25">
      <c r="A103" s="57" t="s">
        <v>201</v>
      </c>
      <c r="B103" s="19" t="s">
        <v>252</v>
      </c>
      <c r="C103" s="33" t="s">
        <v>283</v>
      </c>
    </row>
    <row r="104" spans="1:3" ht="25.5">
      <c r="A104" s="57" t="s">
        <v>201</v>
      </c>
      <c r="B104" s="19" t="s">
        <v>165</v>
      </c>
      <c r="C104" s="33" t="s">
        <v>166</v>
      </c>
    </row>
    <row r="105" spans="1:3" ht="12.75">
      <c r="A105" s="57" t="s">
        <v>201</v>
      </c>
      <c r="B105" s="19" t="s">
        <v>100</v>
      </c>
      <c r="C105" s="33" t="s">
        <v>101</v>
      </c>
    </row>
    <row r="106" spans="1:3" ht="12.75">
      <c r="A106" s="57" t="s">
        <v>201</v>
      </c>
      <c r="B106" s="19" t="s">
        <v>102</v>
      </c>
      <c r="C106" s="33" t="s">
        <v>103</v>
      </c>
    </row>
    <row r="107" spans="1:3" ht="12.75">
      <c r="A107" s="57" t="s">
        <v>201</v>
      </c>
      <c r="B107" s="19" t="s">
        <v>195</v>
      </c>
      <c r="C107" s="33" t="s">
        <v>110</v>
      </c>
    </row>
    <row r="108" spans="1:3" ht="25.5">
      <c r="A108" s="57" t="s">
        <v>201</v>
      </c>
      <c r="B108" s="19" t="s">
        <v>298</v>
      </c>
      <c r="C108" s="33" t="s">
        <v>153</v>
      </c>
    </row>
    <row r="109" spans="1:3" ht="12.75">
      <c r="A109" s="58" t="s">
        <v>201</v>
      </c>
      <c r="B109" s="19" t="s">
        <v>111</v>
      </c>
      <c r="C109" s="33" t="s">
        <v>112</v>
      </c>
    </row>
    <row r="110" spans="1:3" ht="12.75">
      <c r="A110" s="58" t="s">
        <v>201</v>
      </c>
      <c r="B110" s="19" t="s">
        <v>253</v>
      </c>
      <c r="C110" s="33" t="s">
        <v>213</v>
      </c>
    </row>
    <row r="111" spans="1:3" ht="12.75">
      <c r="A111" s="57" t="s">
        <v>201</v>
      </c>
      <c r="B111" s="19" t="s">
        <v>104</v>
      </c>
      <c r="C111" s="33" t="s">
        <v>214</v>
      </c>
    </row>
    <row r="112" spans="1:3" ht="38.25">
      <c r="A112" s="57" t="s">
        <v>201</v>
      </c>
      <c r="B112" s="19" t="s">
        <v>241</v>
      </c>
      <c r="C112" s="33" t="s">
        <v>210</v>
      </c>
    </row>
    <row r="113" spans="1:3" ht="12.75" customHeight="1">
      <c r="A113" s="57" t="s">
        <v>201</v>
      </c>
      <c r="B113" s="19" t="s">
        <v>171</v>
      </c>
      <c r="C113" s="33" t="s">
        <v>109</v>
      </c>
    </row>
    <row r="114" spans="1:7" ht="51">
      <c r="A114" s="57" t="s">
        <v>201</v>
      </c>
      <c r="B114" s="19" t="s">
        <v>113</v>
      </c>
      <c r="C114" s="33" t="s">
        <v>114</v>
      </c>
      <c r="G114" s="87"/>
    </row>
    <row r="115" spans="1:3" ht="25.5">
      <c r="A115" s="57" t="s">
        <v>201</v>
      </c>
      <c r="B115" s="19" t="s">
        <v>186</v>
      </c>
      <c r="C115" s="33" t="s">
        <v>212</v>
      </c>
    </row>
    <row r="116" spans="1:3" ht="25.5">
      <c r="A116" s="58" t="s">
        <v>201</v>
      </c>
      <c r="B116" s="19" t="s">
        <v>71</v>
      </c>
      <c r="C116" s="33" t="s">
        <v>211</v>
      </c>
    </row>
    <row r="117" spans="1:3" ht="12.75">
      <c r="A117" s="112" t="s">
        <v>61</v>
      </c>
      <c r="B117" s="113"/>
      <c r="C117" s="114"/>
    </row>
    <row r="118" spans="1:3" ht="12.75">
      <c r="A118" s="57" t="s">
        <v>55</v>
      </c>
      <c r="B118" s="19" t="s">
        <v>220</v>
      </c>
      <c r="C118" s="33" t="s">
        <v>221</v>
      </c>
    </row>
    <row r="119" spans="1:3" ht="38.25">
      <c r="A119" s="57" t="s">
        <v>55</v>
      </c>
      <c r="B119" s="19" t="s">
        <v>252</v>
      </c>
      <c r="C119" s="33" t="s">
        <v>283</v>
      </c>
    </row>
    <row r="120" spans="1:3" ht="12.75">
      <c r="A120" s="57" t="s">
        <v>55</v>
      </c>
      <c r="B120" s="19" t="s">
        <v>100</v>
      </c>
      <c r="C120" s="33" t="s">
        <v>101</v>
      </c>
    </row>
    <row r="121" spans="1:3" ht="38.25">
      <c r="A121" s="57" t="s">
        <v>55</v>
      </c>
      <c r="B121" s="19" t="s">
        <v>241</v>
      </c>
      <c r="C121" s="33" t="s">
        <v>210</v>
      </c>
    </row>
    <row r="122" spans="1:3" ht="39" customHeight="1">
      <c r="A122" s="57" t="s">
        <v>55</v>
      </c>
      <c r="B122" s="19" t="s">
        <v>71</v>
      </c>
      <c r="C122" s="33" t="s">
        <v>211</v>
      </c>
    </row>
    <row r="123" spans="1:3" ht="28.5" customHeight="1">
      <c r="A123" s="120"/>
      <c r="B123" s="121"/>
      <c r="C123" s="33" t="s">
        <v>313</v>
      </c>
    </row>
    <row r="124" spans="1:3" ht="12.75">
      <c r="A124" s="57"/>
      <c r="B124" s="19" t="s">
        <v>314</v>
      </c>
      <c r="C124" s="33" t="s">
        <v>315</v>
      </c>
    </row>
    <row r="125" spans="1:3" ht="15" customHeight="1">
      <c r="A125" s="10"/>
      <c r="B125" s="14"/>
      <c r="C125" s="15"/>
    </row>
    <row r="126" spans="1:3" ht="43.5" customHeight="1">
      <c r="A126" s="117" t="s">
        <v>387</v>
      </c>
      <c r="B126" s="117"/>
      <c r="C126" s="117"/>
    </row>
    <row r="127" spans="1:3" ht="39" customHeight="1">
      <c r="A127" s="118" t="s">
        <v>388</v>
      </c>
      <c r="B127" s="118"/>
      <c r="C127" s="118"/>
    </row>
    <row r="128" spans="1:3" ht="12.75" customHeight="1">
      <c r="A128" s="88"/>
      <c r="B128" s="88"/>
      <c r="C128" s="88"/>
    </row>
    <row r="129" spans="1:3" ht="12.75">
      <c r="A129" s="88"/>
      <c r="B129" s="88"/>
      <c r="C129" s="88"/>
    </row>
    <row r="130" ht="12.75">
      <c r="A130" s="89"/>
    </row>
    <row r="137" spans="1:3" ht="12.75">
      <c r="A137" s="23"/>
      <c r="B137" s="22"/>
      <c r="C137" s="24"/>
    </row>
    <row r="138" spans="1:3" ht="12.75">
      <c r="A138" s="23"/>
      <c r="B138" s="22"/>
      <c r="C138" s="24"/>
    </row>
    <row r="139" spans="1:3" ht="12.75">
      <c r="A139" s="119"/>
      <c r="B139" s="119"/>
      <c r="C139" s="119"/>
    </row>
    <row r="143" spans="1:3" ht="18.75">
      <c r="A143" s="23"/>
      <c r="B143" s="25"/>
      <c r="C143" s="26"/>
    </row>
  </sheetData>
  <sheetProtection/>
  <mergeCells count="14">
    <mergeCell ref="A126:C126"/>
    <mergeCell ref="A127:C127"/>
    <mergeCell ref="A139:C139"/>
    <mergeCell ref="A31:C31"/>
    <mergeCell ref="A101:C101"/>
    <mergeCell ref="A117:C117"/>
    <mergeCell ref="A123:B123"/>
    <mergeCell ref="A11:C11"/>
    <mergeCell ref="A55:C55"/>
    <mergeCell ref="A5:C5"/>
    <mergeCell ref="A6:C6"/>
    <mergeCell ref="A8:A10"/>
    <mergeCell ref="B8:B10"/>
    <mergeCell ref="C8:C10"/>
  </mergeCells>
  <printOptions horizontalCentered="1"/>
  <pageMargins left="0.7874015748031497" right="0.7874015748031497" top="0.5118110236220472" bottom="0.5118110236220472" header="0.5118110236220472" footer="0.2755905511811024"/>
  <pageSetup fitToHeight="3" fitToWidth="1" horizontalDpi="600" verticalDpi="600" orientation="portrait" paperSize="9" scale="75" r:id="rId1"/>
  <headerFooter alignWithMargins="0">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C1">
      <selection activeCell="K7" sqref="K7"/>
    </sheetView>
  </sheetViews>
  <sheetFormatPr defaultColWidth="9.140625" defaultRowHeight="12.75"/>
  <cols>
    <col min="1" max="1" width="32.00390625" style="3" bestFit="1" customWidth="1"/>
    <col min="2" max="2" width="15.8515625" style="3" customWidth="1"/>
    <col min="3" max="3" width="18.8515625" style="3" customWidth="1"/>
    <col min="4" max="4" width="14.57421875" style="3" customWidth="1"/>
    <col min="5" max="7" width="18.8515625" style="3" customWidth="1"/>
    <col min="8" max="8" width="13.140625" style="3" customWidth="1"/>
    <col min="9" max="9" width="16.421875" style="3" customWidth="1"/>
    <col min="10" max="10" width="15.7109375" style="3" customWidth="1"/>
    <col min="11" max="11" width="18.8515625" style="3" customWidth="1"/>
    <col min="12" max="16384" width="9.140625" style="3" customWidth="1"/>
  </cols>
  <sheetData>
    <row r="1" ht="12.75">
      <c r="J1" s="5" t="s">
        <v>392</v>
      </c>
    </row>
    <row r="2" spans="1:10" ht="12.75">
      <c r="A2" s="1"/>
      <c r="J2" s="5" t="s">
        <v>155</v>
      </c>
    </row>
    <row r="3" spans="1:10" ht="12.75">
      <c r="A3" s="1"/>
      <c r="J3" s="2" t="s">
        <v>413</v>
      </c>
    </row>
    <row r="4" spans="1:2" ht="12.75">
      <c r="A4" s="1"/>
      <c r="B4" s="1"/>
    </row>
    <row r="5" spans="1:2" ht="12.75">
      <c r="A5" s="1"/>
      <c r="B5" s="1"/>
    </row>
    <row r="6" spans="1:10" ht="12.75">
      <c r="A6" s="122" t="s">
        <v>393</v>
      </c>
      <c r="B6" s="122"/>
      <c r="C6" s="122"/>
      <c r="D6" s="122"/>
      <c r="E6" s="122"/>
      <c r="F6" s="122"/>
      <c r="G6" s="122"/>
      <c r="H6" s="122"/>
      <c r="I6" s="122"/>
      <c r="J6" s="122"/>
    </row>
    <row r="8" spans="1:10" ht="12.75">
      <c r="A8" s="1"/>
      <c r="J8" s="2" t="s">
        <v>159</v>
      </c>
    </row>
    <row r="9" spans="1:10" ht="76.5">
      <c r="A9" s="6" t="s">
        <v>160</v>
      </c>
      <c r="B9" s="6" t="s">
        <v>404</v>
      </c>
      <c r="C9" s="6" t="s">
        <v>405</v>
      </c>
      <c r="D9" s="6" t="s">
        <v>411</v>
      </c>
      <c r="E9" s="6" t="s">
        <v>406</v>
      </c>
      <c r="F9" s="6" t="s">
        <v>407</v>
      </c>
      <c r="G9" s="6" t="s">
        <v>408</v>
      </c>
      <c r="H9" s="6" t="s">
        <v>409</v>
      </c>
      <c r="I9" s="6" t="s">
        <v>410</v>
      </c>
      <c r="J9" s="6" t="s">
        <v>398</v>
      </c>
    </row>
    <row r="10" spans="1:10" ht="12.75">
      <c r="A10" s="92" t="s">
        <v>399</v>
      </c>
      <c r="B10" s="96">
        <v>0</v>
      </c>
      <c r="C10" s="96">
        <v>2200</v>
      </c>
      <c r="D10" s="96">
        <v>0</v>
      </c>
      <c r="E10" s="96">
        <v>0</v>
      </c>
      <c r="F10" s="96">
        <v>0</v>
      </c>
      <c r="G10" s="96">
        <v>0</v>
      </c>
      <c r="H10" s="96">
        <v>0</v>
      </c>
      <c r="I10" s="96">
        <v>0</v>
      </c>
      <c r="J10" s="93">
        <f>SUM(B10:I10)</f>
        <v>2200</v>
      </c>
    </row>
    <row r="11" spans="1:10" ht="12.75">
      <c r="A11" s="92" t="s">
        <v>400</v>
      </c>
      <c r="B11" s="96">
        <v>0</v>
      </c>
      <c r="C11" s="96">
        <v>0</v>
      </c>
      <c r="D11" s="96">
        <v>500</v>
      </c>
      <c r="E11" s="96">
        <v>1580</v>
      </c>
      <c r="F11" s="96">
        <v>0</v>
      </c>
      <c r="G11" s="96">
        <v>0</v>
      </c>
      <c r="H11" s="96">
        <v>0</v>
      </c>
      <c r="I11" s="96">
        <v>0</v>
      </c>
      <c r="J11" s="93">
        <f>SUM(B11:I11)</f>
        <v>2080</v>
      </c>
    </row>
    <row r="12" spans="1:10" ht="12.75">
      <c r="A12" s="92" t="s">
        <v>401</v>
      </c>
      <c r="B12" s="96">
        <v>0</v>
      </c>
      <c r="C12" s="96">
        <v>0</v>
      </c>
      <c r="D12" s="96">
        <v>0</v>
      </c>
      <c r="E12" s="96">
        <v>0</v>
      </c>
      <c r="F12" s="96">
        <v>4200</v>
      </c>
      <c r="G12" s="96">
        <v>0</v>
      </c>
      <c r="H12" s="96">
        <v>0</v>
      </c>
      <c r="I12" s="96">
        <v>0</v>
      </c>
      <c r="J12" s="93">
        <f>SUM(B12:I12)</f>
        <v>4200</v>
      </c>
    </row>
    <row r="13" spans="1:10" ht="12.75">
      <c r="A13" s="94" t="s">
        <v>402</v>
      </c>
      <c r="B13" s="96">
        <v>0</v>
      </c>
      <c r="C13" s="96">
        <v>0</v>
      </c>
      <c r="D13" s="96">
        <v>0</v>
      </c>
      <c r="E13" s="96">
        <v>0</v>
      </c>
      <c r="F13" s="96">
        <v>0</v>
      </c>
      <c r="G13" s="96">
        <v>2000</v>
      </c>
      <c r="H13" s="96">
        <v>3489.2</v>
      </c>
      <c r="I13" s="96">
        <v>510.8</v>
      </c>
      <c r="J13" s="93">
        <f>SUM(B13:I13)</f>
        <v>6000</v>
      </c>
    </row>
    <row r="14" spans="1:10" ht="12.75">
      <c r="A14" s="94" t="s">
        <v>403</v>
      </c>
      <c r="B14" s="96">
        <v>528.7</v>
      </c>
      <c r="C14" s="96">
        <v>0</v>
      </c>
      <c r="D14" s="96">
        <v>0</v>
      </c>
      <c r="E14" s="96">
        <v>0</v>
      </c>
      <c r="F14" s="96">
        <v>0</v>
      </c>
      <c r="G14" s="96">
        <v>0</v>
      </c>
      <c r="H14" s="96">
        <v>0</v>
      </c>
      <c r="I14" s="96">
        <v>0</v>
      </c>
      <c r="J14" s="93">
        <f>SUM(B14:I14)</f>
        <v>528.7</v>
      </c>
    </row>
    <row r="15" spans="1:10" ht="12.75">
      <c r="A15" s="59" t="s">
        <v>161</v>
      </c>
      <c r="B15" s="97">
        <f>SUM(B10:B14)</f>
        <v>528.7</v>
      </c>
      <c r="C15" s="97">
        <f>SUM(C10:C14)</f>
        <v>2200</v>
      </c>
      <c r="D15" s="97">
        <f>SUM(D10:D14)</f>
        <v>500</v>
      </c>
      <c r="E15" s="97">
        <f>SUM(E10:E13)</f>
        <v>1580</v>
      </c>
      <c r="F15" s="97">
        <f>SUM(F10:F14)</f>
        <v>4200</v>
      </c>
      <c r="G15" s="97">
        <f>SUM(G10:G14)</f>
        <v>2000</v>
      </c>
      <c r="H15" s="97">
        <f>SUM(H10:H14)</f>
        <v>3489.2</v>
      </c>
      <c r="I15" s="97">
        <f>SUM(I10:I14)</f>
        <v>510.8</v>
      </c>
      <c r="J15" s="95">
        <f>SUM(J10:J14)</f>
        <v>15008.7</v>
      </c>
    </row>
  </sheetData>
  <sheetProtection/>
  <mergeCells count="1">
    <mergeCell ref="A6:J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H6" sqref="H6"/>
    </sheetView>
  </sheetViews>
  <sheetFormatPr defaultColWidth="9.140625" defaultRowHeight="12.75"/>
  <cols>
    <col min="1" max="1" width="61.140625" style="3" customWidth="1"/>
    <col min="2" max="2" width="13.7109375" style="3" customWidth="1"/>
    <col min="3" max="3" width="9.140625" style="3" customWidth="1"/>
    <col min="4" max="4" width="55.8515625" style="3" customWidth="1"/>
    <col min="5" max="5" width="7.8515625" style="18" bestFit="1" customWidth="1"/>
    <col min="6" max="6" width="21.421875" style="3" bestFit="1" customWidth="1"/>
    <col min="7" max="7" width="11.7109375" style="3" customWidth="1"/>
    <col min="8" max="16384" width="9.140625" style="3" customWidth="1"/>
  </cols>
  <sheetData>
    <row r="1" spans="2:7" s="1" customFormat="1" ht="12.75">
      <c r="B1" s="2" t="s">
        <v>394</v>
      </c>
      <c r="E1" s="79"/>
      <c r="G1" s="2" t="s">
        <v>395</v>
      </c>
    </row>
    <row r="2" spans="2:7" ht="12.75">
      <c r="B2" s="2" t="s">
        <v>75</v>
      </c>
      <c r="F2" s="1"/>
      <c r="G2" s="2" t="s">
        <v>155</v>
      </c>
    </row>
    <row r="3" spans="2:7" ht="12.75">
      <c r="B3" s="2" t="s">
        <v>413</v>
      </c>
      <c r="F3" s="1"/>
      <c r="G3" s="2" t="s">
        <v>413</v>
      </c>
    </row>
    <row r="4" spans="6:7" ht="12.75">
      <c r="F4" s="1"/>
      <c r="G4" s="2"/>
    </row>
    <row r="5" ht="12.75">
      <c r="G5" s="16"/>
    </row>
    <row r="6" ht="12.75">
      <c r="G6" s="16"/>
    </row>
    <row r="7" spans="1:7" s="13" customFormat="1" ht="12.75">
      <c r="A7" s="123" t="s">
        <v>154</v>
      </c>
      <c r="B7" s="123"/>
      <c r="D7" s="123" t="s">
        <v>329</v>
      </c>
      <c r="E7" s="123"/>
      <c r="F7" s="123"/>
      <c r="G7" s="123"/>
    </row>
    <row r="8" spans="1:7" s="13" customFormat="1" ht="12.75">
      <c r="A8" s="123" t="s">
        <v>396</v>
      </c>
      <c r="B8" s="123"/>
      <c r="D8" s="123" t="s">
        <v>386</v>
      </c>
      <c r="E8" s="123"/>
      <c r="F8" s="123"/>
      <c r="G8" s="123"/>
    </row>
    <row r="9" spans="1:7" ht="12.75">
      <c r="A9" s="1"/>
      <c r="B9" s="2" t="s">
        <v>144</v>
      </c>
      <c r="D9" s="4"/>
      <c r="E9" s="17"/>
      <c r="F9" s="4"/>
      <c r="G9" s="2" t="s">
        <v>144</v>
      </c>
    </row>
    <row r="10" spans="1:7" s="13" customFormat="1" ht="12.75">
      <c r="A10" s="77" t="s">
        <v>140</v>
      </c>
      <c r="B10" s="77" t="s">
        <v>397</v>
      </c>
      <c r="D10" s="77" t="s">
        <v>145</v>
      </c>
      <c r="E10" s="78" t="s">
        <v>164</v>
      </c>
      <c r="F10" s="77" t="s">
        <v>146</v>
      </c>
      <c r="G10" s="77" t="s">
        <v>397</v>
      </c>
    </row>
    <row r="11" spans="1:7" s="13" customFormat="1" ht="12.75">
      <c r="A11" s="59" t="s">
        <v>141</v>
      </c>
      <c r="B11" s="74">
        <f>B12-B15</f>
        <v>6133.4</v>
      </c>
      <c r="D11" s="61" t="s">
        <v>328</v>
      </c>
      <c r="E11" s="62" t="s">
        <v>147</v>
      </c>
      <c r="F11" s="63" t="s">
        <v>264</v>
      </c>
      <c r="G11" s="74">
        <f>G12+G15+G18</f>
        <v>58921.49999999998</v>
      </c>
    </row>
    <row r="12" spans="1:7" ht="38.25">
      <c r="A12" s="55" t="s">
        <v>142</v>
      </c>
      <c r="B12" s="72">
        <f>B13+B14</f>
        <v>6133.4</v>
      </c>
      <c r="D12" s="55" t="s">
        <v>269</v>
      </c>
      <c r="E12" s="64" t="s">
        <v>147</v>
      </c>
      <c r="F12" s="65" t="s">
        <v>268</v>
      </c>
      <c r="G12" s="72">
        <f>G13-G14</f>
        <v>6133.4</v>
      </c>
    </row>
    <row r="13" spans="1:7" ht="25.5">
      <c r="A13" s="60" t="str">
        <f>D13</f>
        <v>Получение кредитов от кредитных организаций бюджетами муниципальных районов в валюте Российской Федерации</v>
      </c>
      <c r="B13" s="73">
        <f>G13</f>
        <v>6133.4</v>
      </c>
      <c r="D13" s="60" t="s">
        <v>215</v>
      </c>
      <c r="E13" s="66" t="s">
        <v>199</v>
      </c>
      <c r="F13" s="67" t="s">
        <v>265</v>
      </c>
      <c r="G13" s="46">
        <v>6133.4</v>
      </c>
    </row>
    <row r="14" spans="1:7" ht="38.25">
      <c r="A14" s="60" t="str">
        <f>D16</f>
        <v>Получение кредитов от других бюджетов бюджетной системы Российской Федерации бюджетами муниципальных районов в валюте Российской Федерации</v>
      </c>
      <c r="B14" s="72">
        <f>G16</f>
        <v>0</v>
      </c>
      <c r="D14" s="60" t="s">
        <v>267</v>
      </c>
      <c r="E14" s="66" t="s">
        <v>199</v>
      </c>
      <c r="F14" s="67" t="s">
        <v>266</v>
      </c>
      <c r="G14" s="46">
        <v>0</v>
      </c>
    </row>
    <row r="15" spans="1:7" ht="38.25">
      <c r="A15" s="55" t="s">
        <v>143</v>
      </c>
      <c r="B15" s="72">
        <f>B16+B17</f>
        <v>0</v>
      </c>
      <c r="D15" s="55" t="s">
        <v>230</v>
      </c>
      <c r="E15" s="64" t="s">
        <v>147</v>
      </c>
      <c r="F15" s="65" t="s">
        <v>270</v>
      </c>
      <c r="G15" s="53">
        <f>G16-G17</f>
        <v>0</v>
      </c>
    </row>
    <row r="16" spans="1:7" ht="38.25">
      <c r="A16" s="60" t="str">
        <f>D14</f>
        <v>Погашение бюджетами муниципальных районов кредитов от кредитных организаций в валюте Российской Федерации</v>
      </c>
      <c r="B16" s="72">
        <f>G14</f>
        <v>0</v>
      </c>
      <c r="D16" s="60" t="s">
        <v>271</v>
      </c>
      <c r="E16" s="66" t="s">
        <v>199</v>
      </c>
      <c r="F16" s="67" t="s">
        <v>59</v>
      </c>
      <c r="G16" s="46">
        <v>0</v>
      </c>
    </row>
    <row r="17" spans="1:7" ht="38.25">
      <c r="A17" s="60" t="str">
        <f>D17</f>
        <v>Погашение бюджетами муниципальных районов кредитов от других бюджетов бюджетной системы Российской Федерации в валюте Российской Федерации</v>
      </c>
      <c r="B17" s="73">
        <f>G17</f>
        <v>0</v>
      </c>
      <c r="D17" s="60" t="s">
        <v>272</v>
      </c>
      <c r="E17" s="66" t="s">
        <v>199</v>
      </c>
      <c r="F17" s="67" t="s">
        <v>60</v>
      </c>
      <c r="G17" s="46">
        <v>0</v>
      </c>
    </row>
    <row r="18" spans="4:8" ht="27">
      <c r="D18" s="68" t="s">
        <v>172</v>
      </c>
      <c r="E18" s="69" t="s">
        <v>147</v>
      </c>
      <c r="F18" s="70" t="s">
        <v>273</v>
      </c>
      <c r="G18" s="91">
        <f>G19+G20</f>
        <v>52788.09999999998</v>
      </c>
      <c r="H18" s="80">
        <v>32641.7</v>
      </c>
    </row>
    <row r="19" spans="4:7" ht="25.5">
      <c r="D19" s="60" t="s">
        <v>151</v>
      </c>
      <c r="E19" s="66" t="s">
        <v>147</v>
      </c>
      <c r="F19" s="71" t="s">
        <v>274</v>
      </c>
      <c r="G19" s="52">
        <f>-(прил2!F163+G13+G16)</f>
        <v>-990949.9</v>
      </c>
    </row>
    <row r="20" spans="4:7" ht="25.5">
      <c r="D20" s="60" t="s">
        <v>150</v>
      </c>
      <c r="E20" s="66" t="s">
        <v>147</v>
      </c>
      <c r="F20" s="71" t="s">
        <v>275</v>
      </c>
      <c r="G20" s="46">
        <f>1043649.6+88.4+G14+G17</f>
        <v>1043738</v>
      </c>
    </row>
  </sheetData>
  <sheetProtection/>
  <mergeCells count="4">
    <mergeCell ref="D7:G7"/>
    <mergeCell ref="D8:G8"/>
    <mergeCell ref="A7:B7"/>
    <mergeCell ref="A8:B8"/>
  </mergeCells>
  <printOptions horizontalCentered="1"/>
  <pageMargins left="0.3937007874015748" right="0.3937007874015748" top="0.984251968503937" bottom="0.7874015748031497"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User</cp:lastModifiedBy>
  <cp:lastPrinted>2016-02-25T07:27:44Z</cp:lastPrinted>
  <dcterms:created xsi:type="dcterms:W3CDTF">1996-10-08T23:32:33Z</dcterms:created>
  <dcterms:modified xsi:type="dcterms:W3CDTF">2016-03-15T04:42:47Z</dcterms:modified>
  <cp:category/>
  <cp:version/>
  <cp:contentType/>
  <cp:contentStatus/>
</cp:coreProperties>
</file>