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4"/>
  </bookViews>
  <sheets>
    <sheet name="прил2" sheetId="1" r:id="rId1"/>
    <sheet name="вспом" sheetId="2" r:id="rId2"/>
    <sheet name="прил3" sheetId="3" r:id="rId3"/>
    <sheet name="прил12" sheetId="4" r:id="rId4"/>
    <sheet name="заим10,источ11" sheetId="5" r:id="rId5"/>
  </sheets>
  <definedNames/>
  <calcPr fullCalcOnLoad="1"/>
</workbook>
</file>

<file path=xl/comments1.xml><?xml version="1.0" encoding="utf-8"?>
<comments xmlns="http://schemas.openxmlformats.org/spreadsheetml/2006/main">
  <authors>
    <author>Лидия Леонидовна Романова</author>
  </authors>
  <commentList>
    <comment ref="D43" authorId="0">
      <text>
        <r>
          <rPr>
            <b/>
            <sz val="9"/>
            <rFont val="Tahoma"/>
            <family val="2"/>
          </rPr>
          <t>Лидия Леонидовна Романова:</t>
        </r>
        <r>
          <rPr>
            <sz val="9"/>
            <rFont val="Tahoma"/>
            <family val="2"/>
          </rPr>
          <t xml:space="preserve">
6,8-адм, 4198-КУМИ</t>
        </r>
      </text>
    </comment>
    <comment ref="F43" authorId="0">
      <text>
        <r>
          <rPr>
            <b/>
            <sz val="9"/>
            <rFont val="Tahoma"/>
            <family val="2"/>
          </rPr>
          <t>Лидия Леонидовна Романова:</t>
        </r>
        <r>
          <rPr>
            <sz val="9"/>
            <rFont val="Tahoma"/>
            <family val="2"/>
          </rPr>
          <t xml:space="preserve">
10,6-адм, 2682-КУМИ</t>
        </r>
      </text>
    </comment>
    <comment ref="C103" authorId="0">
      <text>
        <r>
          <rPr>
            <b/>
            <sz val="9"/>
            <rFont val="Tahoma"/>
            <family val="2"/>
          </rPr>
          <t>Лидия Леонидовна Романова:</t>
        </r>
        <r>
          <rPr>
            <sz val="9"/>
            <rFont val="Tahoma"/>
            <family val="2"/>
          </rPr>
          <t xml:space="preserve">
зачем 0031?</t>
        </r>
      </text>
    </comment>
  </commentList>
</comments>
</file>

<file path=xl/comments2.xml><?xml version="1.0" encoding="utf-8"?>
<comments xmlns="http://schemas.openxmlformats.org/spreadsheetml/2006/main">
  <authors>
    <author>Лидия Леонидовна Романова</author>
  </authors>
  <commentList>
    <comment ref="F41" authorId="0">
      <text>
        <r>
          <rPr>
            <b/>
            <sz val="9"/>
            <rFont val="Tahoma"/>
            <family val="2"/>
          </rPr>
          <t>Лидия Леонидовна Романова:</t>
        </r>
        <r>
          <rPr>
            <sz val="9"/>
            <rFont val="Tahoma"/>
            <family val="2"/>
          </rPr>
          <t xml:space="preserve">
10,6-адм, 2682-КУМИ</t>
        </r>
      </text>
    </comment>
    <comment ref="D41" authorId="0">
      <text>
        <r>
          <rPr>
            <b/>
            <sz val="9"/>
            <rFont val="Tahoma"/>
            <family val="2"/>
          </rPr>
          <t>Лидия Леонидовна Романова:</t>
        </r>
        <r>
          <rPr>
            <sz val="9"/>
            <rFont val="Tahoma"/>
            <family val="2"/>
          </rPr>
          <t xml:space="preserve">
6,8-адм, 4198-КУМИ</t>
        </r>
      </text>
    </comment>
    <comment ref="C101" authorId="0">
      <text>
        <r>
          <rPr>
            <b/>
            <sz val="9"/>
            <rFont val="Tahoma"/>
            <family val="2"/>
          </rPr>
          <t>Лидия Леонидовна Романова:</t>
        </r>
        <r>
          <rPr>
            <sz val="9"/>
            <rFont val="Tahoma"/>
            <family val="2"/>
          </rPr>
          <t xml:space="preserve">
зачем 0031?</t>
        </r>
      </text>
    </comment>
  </commentList>
</comments>
</file>

<file path=xl/sharedStrings.xml><?xml version="1.0" encoding="utf-8"?>
<sst xmlns="http://schemas.openxmlformats.org/spreadsheetml/2006/main" count="1331" uniqueCount="444">
  <si>
    <t>Плата за выбросы загрязняющих веществ в атмосферный воздух стационарными объектами</t>
  </si>
  <si>
    <t>1 12 01010 01 0000 120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</si>
  <si>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</si>
  <si>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</si>
  <si>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</si>
  <si>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</si>
  <si>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</si>
  <si>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</si>
  <si>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</si>
  <si>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</si>
  <si>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</si>
  <si>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за счет средств областного бюджета</t>
  </si>
  <si>
    <t>2 02 02150 05 0000 151</t>
  </si>
  <si>
    <t>2 02 02009 05 0000 151</t>
  </si>
  <si>
    <t>за счет средств федерального бюджета</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</si>
  <si>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</si>
  <si>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Субсидии, предоставляемые местным бюджетам за счет средств федерального бюджета</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</si>
  <si>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</si>
  <si>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</si>
  <si>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</si>
  <si>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</si>
  <si>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</si>
  <si>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</si>
  <si>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Финансовое управление администрации г.Бодайбо и района</t>
  </si>
  <si>
    <t>2 02 02051 05 0000 151</t>
  </si>
  <si>
    <t>Субсидии бюджетам муниципальных районов на обеспечение жильем молодых семей</t>
  </si>
  <si>
    <t>2 04 05010 05 0000 180</t>
  </si>
  <si>
    <t>2 04 05020 05 0000 180</t>
  </si>
  <si>
    <t>2 04 05099 05 0000 180</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</si>
  <si>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</si>
  <si>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</si>
  <si>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</si>
  <si>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</si>
  <si>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</si>
  <si>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</si>
  <si>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</si>
  <si>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</si>
  <si>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</si>
  <si>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</si>
  <si>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</si>
  <si>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</si>
  <si>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</si>
  <si>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</si>
  <si>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</si>
  <si>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815</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</si>
  <si>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</si>
  <si>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</si>
  <si>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</si>
  <si>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</si>
  <si>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</si>
  <si>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</si>
  <si>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01 03 01 00 05 0000 710</t>
  </si>
  <si>
    <t>01 03 01 00 05 0000 810</t>
  </si>
  <si>
    <t>Ревизионная комиссия муниципального образования г.Бодайбо и района</t>
  </si>
  <si>
    <t>Прочие безвозмездные поступления от негосударственных организаций в бюджеты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</si>
  <si>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</si>
  <si>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</si>
  <si>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</si>
  <si>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</si>
  <si>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</si>
  <si>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2 02 02008 05 0000 151</t>
  </si>
  <si>
    <t>к решению  Думы г.Бодайбо и района</t>
  </si>
  <si>
    <t>Прогноз поступлений доходов в бюджет</t>
  </si>
  <si>
    <t>Наименование дохода</t>
  </si>
  <si>
    <t>Код бюджетной классификации</t>
  </si>
  <si>
    <t>НАЛОГОВЫЕ И НЕНАЛОГОВЫЕ ДОХОДЫ</t>
  </si>
  <si>
    <t>2 02 04025 05 0091 151</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</si>
  <si>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</si>
  <si>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</si>
  <si>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</si>
  <si>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</si>
  <si>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</si>
  <si>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1 01 00000 00 0000 000</t>
  </si>
  <si>
    <t>Налог на доходы физических лиц</t>
  </si>
  <si>
    <t>1 01 02000 01 0000 110</t>
  </si>
  <si>
    <t>1 01 02010 01 0000 110</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</si>
  <si>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</si>
  <si>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</si>
  <si>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</si>
  <si>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</si>
  <si>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</si>
  <si>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</si>
  <si>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</si>
  <si>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</si>
  <si>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</si>
  <si>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</si>
  <si>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</si>
  <si>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</si>
  <si>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</si>
  <si>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</si>
  <si>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Прочие межбюджетные трансферты, передаваемые бюджетам муниципальных районов</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</si>
  <si>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</si>
  <si>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</si>
  <si>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</si>
  <si>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</si>
  <si>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</si>
  <si>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</si>
  <si>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</si>
  <si>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</si>
  <si>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</si>
  <si>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</si>
  <si>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</si>
  <si>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</si>
  <si>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</si>
  <si>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</si>
  <si>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1 16 06000 01 0000 140</t>
  </si>
  <si>
    <t>2 02 03999 05 0010 151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</si>
  <si>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</si>
  <si>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</si>
  <si>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</si>
  <si>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</si>
  <si>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</si>
  <si>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</si>
  <si>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</si>
  <si>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</si>
  <si>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</si>
  <si>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</si>
  <si>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</si>
  <si>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</si>
  <si>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</si>
  <si>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</si>
  <si>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</si>
  <si>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</si>
  <si>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</si>
  <si>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</si>
  <si>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</si>
  <si>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</si>
  <si>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</si>
  <si>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Программа муниципальных внутренних заимствований</t>
  </si>
  <si>
    <t>к решению Думы г.Бодайбо и района</t>
  </si>
  <si>
    <t>1 11 00000 00 0000 000</t>
  </si>
  <si>
    <t>1 11 05000 00 0000 120</t>
  </si>
  <si>
    <t>1 11 05010 00 0000 120</t>
  </si>
  <si>
    <t>(тыс. руб.)</t>
  </si>
  <si>
    <t>Наименование поселений</t>
  </si>
  <si>
    <t>ИТОГО</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</si>
  <si>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</si>
  <si>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</si>
  <si>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</si>
  <si>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</si>
  <si>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</si>
  <si>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</si>
  <si>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</si>
  <si>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</si>
  <si>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</si>
  <si>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2 02 04999 05 0000 151</t>
  </si>
  <si>
    <t>Изменение остатков средств на счетах по учету средств бюджета</t>
  </si>
  <si>
    <t>Приложение № 2</t>
  </si>
  <si>
    <t>Денежные взыскания (штрафы) за нарушение законодательства Российской Федерации об электроэнергетике</t>
  </si>
  <si>
    <t>1 08 07150 01 1000 110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</si>
  <si>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</si>
  <si>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</si>
  <si>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</si>
  <si>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</si>
  <si>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</si>
  <si>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</si>
  <si>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</si>
  <si>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</si>
  <si>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</si>
  <si>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</si>
  <si>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1 13 00000 00 0000 000</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</si>
  <si>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</si>
  <si>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</si>
  <si>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</si>
  <si>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</si>
  <si>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</si>
  <si>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</si>
  <si>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</si>
  <si>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</si>
  <si>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</si>
  <si>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</si>
  <si>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</si>
  <si>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</si>
  <si>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</si>
  <si>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</si>
  <si>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</si>
  <si>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</si>
  <si>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</si>
  <si>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</si>
  <si>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1 11 05013 10 0000 120</t>
  </si>
  <si>
    <t>1 13 02995 05 0000 130</t>
  </si>
  <si>
    <t>Прочие доходы от  компенсации затрат бюджетов муниципальных районов</t>
  </si>
  <si>
    <t>1 14 02053 05 0000 410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</si>
  <si>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</si>
  <si>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</si>
  <si>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</si>
  <si>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</si>
  <si>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</si>
  <si>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</si>
  <si>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</si>
  <si>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</si>
  <si>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</si>
  <si>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</si>
  <si>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</si>
  <si>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</si>
  <si>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</si>
  <si>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</si>
  <si>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</si>
  <si>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</si>
  <si>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</si>
  <si>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к решению Думы г. Бодайбо и района</t>
  </si>
  <si>
    <t>Гл. адм.</t>
  </si>
  <si>
    <t>048</t>
  </si>
  <si>
    <t>1 11 09045 05 0000 120</t>
  </si>
  <si>
    <t>Единый сельскохозяйственный налог</t>
  </si>
  <si>
    <t>1 05 03000 01 0000 110</t>
  </si>
  <si>
    <t>1 16 25050 01 0000 140</t>
  </si>
  <si>
    <t>2 02 02999 05 0000 151</t>
  </si>
  <si>
    <t>2 02 02999 05 0028 151</t>
  </si>
  <si>
    <t>2 02 03000 00 0000 151</t>
  </si>
  <si>
    <t>2 02 03024 05 0011 151</t>
  </si>
  <si>
    <t>2 02 03024 05 0012 151</t>
  </si>
  <si>
    <t>2 02 03024 05 0015 151</t>
  </si>
  <si>
    <t>2 02 03024 05 0016 151</t>
  </si>
  <si>
    <t>2 02 03024 05 0017 151</t>
  </si>
  <si>
    <t>2 02 03024 05 0019 151</t>
  </si>
  <si>
    <t>902</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</si>
  <si>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</si>
  <si>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</si>
  <si>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</si>
  <si>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</si>
  <si>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</si>
  <si>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</si>
  <si>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</si>
  <si>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</si>
  <si>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</si>
  <si>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</si>
  <si>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</si>
  <si>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</si>
  <si>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</si>
  <si>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</si>
  <si>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</si>
  <si>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</si>
  <si>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</si>
  <si>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</si>
  <si>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</si>
  <si>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2 02 03007 05 0000 151</t>
  </si>
  <si>
    <t>ПРОЧИЕ НЕНАЛОГОВЫЕ ДОХОДЫ</t>
  </si>
  <si>
    <t>Субсидии, предоставляемые местным бюджетам за счет средств областного бюджета</t>
  </si>
  <si>
    <t>Субвенции, предоставляемые местным бюджетам</t>
  </si>
  <si>
    <t>2 02 04999 00 0000 151</t>
  </si>
  <si>
    <t>Прочие межбюджетные трансферты, передаваемые бюджетам</t>
  </si>
  <si>
    <t>1 16 30014 01 0000 140</t>
  </si>
  <si>
    <t>498</t>
  </si>
  <si>
    <t>1 16 30010 01 0000 140</t>
  </si>
  <si>
    <t>1 16 43000 01 0000 140</t>
  </si>
  <si>
    <t>1 16 45000 01 0000 140</t>
  </si>
  <si>
    <t>доходов бюджета</t>
  </si>
  <si>
    <t>1 05 02010 02 0000 110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</si>
  <si>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</si>
  <si>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</si>
  <si>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</si>
  <si>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</si>
  <si>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</si>
  <si>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2 02 03024 05 0013 151</t>
  </si>
  <si>
    <t>2 02 03024 05 0018 151</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</si>
  <si>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реализующих программы начального общего, основного общего, среднего общего образования, обеспечение дополнительного образования детей в муниципальных общеобразовательных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</si>
  <si>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реализующих программы дошкольного образования</t>
  </si>
  <si>
    <t>1 11 05025 05 0000 120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</si>
  <si>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</si>
  <si>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</si>
  <si>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</si>
  <si>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</si>
  <si>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</si>
  <si>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Доходы от продажи земельных участков, находящихся в государственной и муниципальной собственности </t>
  </si>
  <si>
    <t>Источники  финансирования дефицитов бюджетов</t>
  </si>
  <si>
    <t>Источники  финансирования дефицита бюджета</t>
  </si>
  <si>
    <t xml:space="preserve">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</si>
  <si>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</si>
  <si>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</si>
  <si>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</si>
  <si>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</si>
  <si>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</si>
  <si>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</si>
  <si>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2 02 02999 05 0030 151</t>
  </si>
  <si>
    <t>Вспомогательная таблица к  прогнозу поступлений доходов в бюджет</t>
  </si>
  <si>
    <t>Изменение</t>
  </si>
  <si>
    <t>2 02 02999 05 0025 151</t>
  </si>
  <si>
    <t>2 02 02999 05 0034 151</t>
  </si>
  <si>
    <t>муниципального образования г. Бодайбо и района в 2016 году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</si>
  <si>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</si>
  <si>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</si>
  <si>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</si>
  <si>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</si>
  <si>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а также за совершение прочих юридически значимых действий</t>
  </si>
  <si>
    <t>Доходы от оказания платных услуг (работ)</t>
  </si>
  <si>
    <t>1 13 01000 00 0000 130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</si>
  <si>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</si>
  <si>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</si>
  <si>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1 14 02050 05 0000 410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</si>
  <si>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</si>
  <si>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321</t>
  </si>
  <si>
    <t>2 02 02999 05 0024 151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</si>
  <si>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</si>
  <si>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2 02 02009 05 0029 151</t>
  </si>
  <si>
    <t>Субсидии бюджетам муниципальных районов на софинансирование капитальных вложений в объекты муниципальной собственности</t>
  </si>
  <si>
    <t>2 02 02077 05 0000 151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</si>
  <si>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</si>
  <si>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проведение Всероссийской сельскохозяйственной переписи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</si>
  <si>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</si>
  <si>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</si>
  <si>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Доходы бюджетов бюджетной системы Российской Федерации от возврата организациями остатков субсидий прошлых лет</t>
  </si>
  <si>
    <t>2 18 00000 00 0000 180</t>
  </si>
  <si>
    <t>Доходы бюджетов муниципальных районов от возврата организациями остатков субсидий прошлых лет</t>
  </si>
  <si>
    <t>2 18 05000 05 0000 180</t>
  </si>
  <si>
    <t>Субвенции бюджетам бюджетной системы Российской Федерации</t>
  </si>
  <si>
    <t>муниципального образования г.Бодайбо и района на 2016 год</t>
  </si>
  <si>
    <t>2 02 03121 05 0000 151</t>
  </si>
  <si>
    <t>Доходы бюджетов муниципальных районов от возврата иными организациями остатков субсидий прошлых лет</t>
  </si>
  <si>
    <t>2 18 05030 05 0000 180</t>
  </si>
  <si>
    <t>Приложение 12</t>
  </si>
  <si>
    <t>Объем иных межбюджетных трансфертов, выделяемых бюджетам поселений из бюджета муниципального образования г.Бодайбо и района  на 2016 год на оказание финансовой поддержки поселениям</t>
  </si>
  <si>
    <t>Приложение 10</t>
  </si>
  <si>
    <t>Приложение 11</t>
  </si>
  <si>
    <t>муниципального образования г. Бодайбо и района на 2016 год</t>
  </si>
  <si>
    <t>2016 год</t>
  </si>
  <si>
    <t>Итого</t>
  </si>
  <si>
    <t>1. Артемовское городское поселение</t>
  </si>
  <si>
    <t>2. Балахнинское городское поселение</t>
  </si>
  <si>
    <t>3. Бодайбинское городское поселение</t>
  </si>
  <si>
    <t>4. Жуинское сельское поселение</t>
  </si>
  <si>
    <t>Перенос хоккейного корта в п.Мамакан</t>
  </si>
  <si>
    <t>Приобретение транспортных средств для оказания услуг в сфере коммунального хозяйства</t>
  </si>
  <si>
    <t>Капитальный ремонт, ремонт и содержание автомобильных дорог общего пользования местного значения</t>
  </si>
  <si>
    <t>Капитальный, текущий ремонт котельного и вспомогательного оборудования котельных</t>
  </si>
  <si>
    <t>Строительство блочно-модульной котельной на твердом топливе мощностью 6,96 МВт</t>
  </si>
  <si>
    <t>Строительство теплотрассы</t>
  </si>
  <si>
    <t>Капитальный и текущий ремонт теплотрасс</t>
  </si>
  <si>
    <t>Разработка генерального плана</t>
  </si>
  <si>
    <t>Утверждено решением Думы г.Бодайбо и района №4-па от 10.03.2016</t>
  </si>
  <si>
    <t>2 02 04999 05 0092 151</t>
  </si>
  <si>
    <t>Прочие межбюджетные трансферты, передаваемые бюджетам муниципальных районов по соглашению о предоставлении из бюджета Бодайбинского муниципального образования бюджету муниципального образования г.Бодайбо и района иных межбюджетных трансфертов на осуществление мероприятий по отлову и содержанию безнадзорных животных, обитающих на территории поселения</t>
  </si>
  <si>
    <t>1 13 02000 00 0000 130</t>
  </si>
  <si>
    <t>1 13 02990 00 0000 130</t>
  </si>
  <si>
    <t>Доходы от компенсации затрат государства</t>
  </si>
  <si>
    <t>Прочие доходы от компенсации затрат государства</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</si>
  <si>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</si>
  <si>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</si>
  <si>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5. Кропоткинское городское поселение</t>
  </si>
  <si>
    <t>6. Мамаканское городское поселение</t>
  </si>
  <si>
    <t>Проведение работ по замене кровли и ремонту крыш жилых домов</t>
  </si>
  <si>
    <t>Приобретение и доставка котельного оборудования</t>
  </si>
  <si>
    <t>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</si>
  <si>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на реализацию мероприятий, направленных на повышение эффективности бюджетных расходов муниципальных образований Иркутской области</t>
  </si>
  <si>
    <t>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 организованных органами местного самоуправления муниципальных образований Иркутской области</t>
  </si>
  <si>
    <t>в целях софинансирования расходных обязательств по приобретению и доставке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</si>
  <si>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укрепление материально-технической базы муниципальных учреждений, оказывающих услуги по организации отдыха и оздоровления детей в Иркутской области</t>
  </si>
  <si>
    <t>на развитие домов культуры</t>
  </si>
  <si>
    <t>по хранению, комплектованию, учету и использованию архивных документов, относящихся к государственной собственности Иркутской области</t>
  </si>
  <si>
    <t>в сфере труда</t>
  </si>
  <si>
    <t>в сфере обращения с безнадзорными собаками и кошками</t>
  </si>
  <si>
    <t>по предоставлению мер социальной поддержки многодетным и малоимущим семьям</t>
  </si>
  <si>
    <t>в области производства и оборота этилового спирта, алкогольной и спиртосодержащей продукции</t>
  </si>
  <si>
    <t>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</si>
  <si>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</si>
  <si>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по определению персонального состава и обеспечению деятельности административных комиссий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</si>
  <si>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</si>
  <si>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по организации и проведению мероприятий по определению поставщиков (подрядчиков, исполнителей)</t>
  </si>
  <si>
    <t xml:space="preserve">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t>
  </si>
  <si>
    <t>по осуществлению внешнего муниципального финансового контроля</t>
  </si>
  <si>
    <t>Уточненный план</t>
  </si>
  <si>
    <t>Приложение 3</t>
  </si>
  <si>
    <t>Главные администраторы доходов бюджета</t>
  </si>
  <si>
    <t>Код главного администратора*</t>
  </si>
  <si>
    <t>Управление культуры администрации муниципального образования г. Бодайбо и района</t>
  </si>
  <si>
    <t>1 16 33050 05 0000 140</t>
  </si>
  <si>
    <t>1 17 01050 05 0000 180</t>
  </si>
  <si>
    <t>Невыясненные поступления, зачисляемые в бюджеты муниципальных районов</t>
  </si>
  <si>
    <t>2 02 04053 05 0000 151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</si>
  <si>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</si>
  <si>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2 03 05010 05 0000 180</t>
  </si>
  <si>
    <t>Предоставление  государственными (муниципальными) организациями грантов для получателей средств бюджетов муниципальных районов</t>
  </si>
  <si>
    <t>2 03 05020 05 0000 180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</si>
  <si>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</si>
  <si>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2 03 05099 05 0000 180</t>
  </si>
  <si>
    <t>Прочие безвозмездные поступления от государственных (муниципальных) организаций  в бюджеты муниципальных районов</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</si>
  <si>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</si>
  <si>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</si>
  <si>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Управление образования администрации муниципального образования г. Бодайбо и района</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</si>
  <si>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</si>
  <si>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</si>
  <si>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</si>
  <si>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</si>
  <si>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Субсидии бюджетам муниципальных районов на реализацию федеральных целевых программ</t>
  </si>
  <si>
    <t>2 02 03021 05 0000 151</t>
  </si>
  <si>
    <t xml:space="preserve">Субвенции бюджетам муниципальных районов на ежемесячное денежное вознаграждение за классное руководство </t>
  </si>
  <si>
    <t>2 18 05010 05 0000 180</t>
  </si>
  <si>
    <t>Доходы бюджетов муниципальных районов от возврата бюджетными учреждениями остатков субсидий прошлых лет</t>
  </si>
  <si>
    <t>1 08 07084 01 4000 110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</si>
  <si>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(прочие поступления)</t>
  </si>
  <si>
    <t>1 08 07150 01 4000 110</t>
  </si>
  <si>
    <t>Государственная пошлина за выдачу разрешения на установку рекламной конструкции (прочие поступления)</t>
  </si>
  <si>
    <t>1 14 06013 10 0000 430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</si>
  <si>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</si>
  <si>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</si>
  <si>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1 16 35030 05 0000 140</t>
  </si>
  <si>
    <t>Суммы по искам о возмещении вреда, причиненного окружающей среде, подлежащие зачислению в бюджеты муниципальных районов</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</si>
  <si>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</si>
  <si>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2 02 03026 05 0000 151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</si>
  <si>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</si>
  <si>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</si>
  <si>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</si>
  <si>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2 18 05020 05 0000 180</t>
  </si>
  <si>
    <t>Доходы бюджетов муниципальных районов от возврата автономными учреждениями остатков субсидий прошлых лет</t>
  </si>
  <si>
    <t>2 02 01001 05 0000 151</t>
  </si>
  <si>
    <t>Дотации бюджетам муниципальных районов на выравнивание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</si>
  <si>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</si>
  <si>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</si>
  <si>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2 02 01999 05 0000 151</t>
  </si>
  <si>
    <t>Прочие дотации бюджетам муниципальных районов</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</si>
  <si>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</si>
  <si>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</si>
  <si>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Иные доходы местного бюджета, администрирование которых может осуществляться главными администраторами доходов местного бюджета в пределах их компетенции</t>
  </si>
  <si>
    <t>2 00 00000 00 0000 000</t>
  </si>
  <si>
    <t>Безвозмездные поступления **</t>
  </si>
  <si>
    <r>
      <t>*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г.Бодайбо и района, утвержденной приложению 8</t>
    </r>
    <r>
      <rPr>
        <sz val="10"/>
        <color indexed="10"/>
        <rFont val="Times New Roman"/>
        <family val="1"/>
      </rPr>
      <t xml:space="preserve"> </t>
    </r>
    <r>
      <rPr>
        <sz val="10"/>
        <rFont val="Times New Roman"/>
        <family val="1"/>
      </rPr>
      <t>к решению Думы г.Бодайбо и района "О бюджете муниципального образования г.Бодайбо и района на 2016 год"</t>
    </r>
  </si>
  <si>
    <t>** В части доходов, зачисляемых в местный бюджет. Администрирование поступлений по всем подгруппам, статьям, подстатьям,элементам соответствующей группы кода вида доходов и кодам подвидов доходов, осуществляется главным администратором, указанным в группировочном коде бюджнетной классификации.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</si>
  <si>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</si>
  <si>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</si>
  <si>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2 02 02284 05 0000 151</t>
  </si>
  <si>
    <t>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t>
  </si>
  <si>
    <t>Субсидии бюджетам муниципальных районов на реализацию федеральных целевых программ (подпрограмма "Обеспечение жильем молодых семей" ФЦП "Жилище"на 2015-2020 годы)</t>
  </si>
  <si>
    <t xml:space="preserve">    по подпрограмме "Молодым семьям - доступное жилье" на 2014-2020 годы ГП ИО "Доступное жилье"</t>
  </si>
  <si>
    <t>2 02 02999 05 0031 151</t>
  </si>
  <si>
    <t>2 02 02051 05 0031 151</t>
  </si>
  <si>
    <t>Иные источники внутреннего финансирования дефицитов бюджетов</t>
  </si>
  <si>
    <t>01 06 00 00 00 0000 000</t>
  </si>
  <si>
    <t>01 06 05 01 05 0000 640</t>
  </si>
  <si>
    <t>Утверждено решением Думы г.Бодайбо и района №8-п от 02.06.2016</t>
  </si>
  <si>
    <t>по подпрограмме "Молодым семьям - доступное жилье" на 2014-2020 годы ГП ИО "Доступное жилье"</t>
  </si>
  <si>
    <t>Утверждено решением Думы г.Бодайбо и района №8-па от 02.06.2016</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</si>
  <si>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</si>
  <si>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от___________  № _____</t>
  </si>
  <si>
    <t xml:space="preserve">от_______________  №______ </t>
  </si>
  <si>
    <t>Приобретение и доставка угля, необходимого для обеспечения теплоснабжения населения</t>
  </si>
  <si>
    <t>Выполнение  работ по разработке проекта "Предварительная очистка речной воды перед станцией водоподготовки в г. Бодайбо"</t>
  </si>
  <si>
    <t>Ремонт помещения для организации теннисной секции</t>
  </si>
  <si>
    <t>Устройство освещения хоккейного корта</t>
  </si>
  <si>
    <t>Возврат бюджетных кредитов, предоставленных юридическим лицам из бюджетов муниципальных районов в валюте Российской Федерации</t>
  </si>
  <si>
    <t>от 15.09.2016г.</t>
  </si>
  <si>
    <t>от____________  № 14-па_</t>
  </si>
  <si>
    <t xml:space="preserve">от 15.09.2016 г._ № 14-па_ </t>
  </si>
  <si>
    <t>от 15.09.2016 г.</t>
  </si>
  <si>
    <t xml:space="preserve">от ____________ №_14-па_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</si>
</sst>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_(* \(#,##0.0\);_(* &quot;-&quot;??_);_(@_)"/>
    <numFmt numFmtId="178" formatCode="0.0000"/>
    <numFmt numFmtId="179" formatCode="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_р_._-;\-* #,##0_р_._-;_-* &quot;-&quot;??_р_._-;_-@_-"/>
    <numFmt numFmtId="187" formatCode="_-* #,##0.0_р_._-;\-* #,##0.0_р_._-;_-* &quot;-&quot;?_р_._-;_-@_-"/>
    <numFmt numFmtId="188" formatCode="#,##0.0"/>
    <numFmt numFmtId="189" formatCode="#,##0.0_р_."/>
    <numFmt numFmtId="190" formatCode="_-* #,##0.0_р_._-;\-* #,##0.0_р_._-;_-* &quot;-&quot;??_р_.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Tahoma"/>
      <family val="2"/>
    </font>
    <font>
      <b/>
      <sz val="9"/>
      <name val="Tahoma"/>
      <family val="2"/>
    </font>
    <font>
      <sz val="12"/>
      <name val="Times New Roman"/>
      <family val="1"/>
    </font>
    <font>
      <u val="single"/>
      <sz val="12"/>
      <name val="Times New Roman"/>
      <family val="1"/>
    </font>
    <font>
      <b/>
      <sz val="12"/>
      <name val="Times New Roman"/>
      <family val="1"/>
    </font>
    <font>
      <i/>
      <sz val="12"/>
      <name val="Times New Roman"/>
      <family val="1"/>
    </font>
    <font>
      <sz val="12"/>
      <color indexed="10"/>
      <name val="Times New Roman"/>
      <family val="1"/>
    </font>
    <font>
      <i/>
      <sz val="12"/>
      <color indexed="10"/>
      <name val="Times New Roman"/>
      <family val="1"/>
    </font>
    <font>
      <sz val="10"/>
      <name val="Times New Roman"/>
      <family val="1"/>
    </font>
    <font>
      <u val="single"/>
      <sz val="10"/>
      <name val="Times New Roman"/>
      <family val="1"/>
    </font>
    <font>
      <b/>
      <sz val="10"/>
      <name val="Times New Roman"/>
      <family val="1"/>
    </font>
    <font>
      <sz val="10"/>
      <color indexed="10"/>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i/>
      <sz val="12"/>
      <color rgb="FFFF0000"/>
      <name val="Times New Roman"/>
      <family val="1"/>
    </font>
    <font>
      <sz val="12"/>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28">
    <xf numFmtId="0" fontId="0" fillId="0" borderId="0" xfId="0" applyAlignment="1">
      <alignment/>
    </xf>
    <xf numFmtId="0" fontId="6" fillId="0" borderId="0" xfId="0" applyFont="1" applyFill="1" applyAlignment="1">
      <alignment/>
    </xf>
    <xf numFmtId="49" fontId="6" fillId="0" borderId="0" xfId="0" applyNumberFormat="1" applyFont="1" applyFill="1" applyAlignment="1">
      <alignment horizontal="right" vertical="center"/>
    </xf>
    <xf numFmtId="170" fontId="6" fillId="0" borderId="0" xfId="43" applyFont="1" applyFill="1" applyAlignment="1">
      <alignment/>
    </xf>
    <xf numFmtId="170" fontId="6" fillId="0" borderId="0" xfId="43" applyFont="1" applyFill="1" applyAlignment="1">
      <alignment horizontal="right"/>
    </xf>
    <xf numFmtId="0" fontId="52" fillId="0" borderId="0" xfId="0" applyFont="1" applyFill="1" applyAlignment="1">
      <alignment/>
    </xf>
    <xf numFmtId="0" fontId="6" fillId="0" borderId="0" xfId="0" applyFont="1" applyFill="1" applyAlignment="1">
      <alignment horizontal="right"/>
    </xf>
    <xf numFmtId="0" fontId="7" fillId="0" borderId="0" xfId="0" applyFont="1" applyFill="1" applyAlignment="1">
      <alignment horizontal="right"/>
    </xf>
    <xf numFmtId="0" fontId="8" fillId="0" borderId="0" xfId="0" applyFont="1" applyFill="1" applyAlignment="1">
      <alignment horizontal="center"/>
    </xf>
    <xf numFmtId="0" fontId="8" fillId="0" borderId="0" xfId="0" applyFont="1" applyFill="1" applyBorder="1" applyAlignment="1">
      <alignment horizontal="center"/>
    </xf>
    <xf numFmtId="0" fontId="6" fillId="0" borderId="0" xfId="0" applyFont="1" applyFill="1" applyAlignment="1">
      <alignment horizontal="right" vertical="center"/>
    </xf>
    <xf numFmtId="0" fontId="6"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right" vertical="center" wrapText="1"/>
    </xf>
    <xf numFmtId="177" fontId="8" fillId="0" borderId="10" xfId="60" applyNumberFormat="1" applyFont="1" applyFill="1" applyBorder="1" applyAlignment="1">
      <alignment horizontal="right" vertical="center"/>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right" vertical="center" wrapText="1"/>
    </xf>
    <xf numFmtId="177" fontId="6" fillId="0" borderId="10" xfId="60" applyNumberFormat="1" applyFont="1" applyFill="1" applyBorder="1" applyAlignment="1">
      <alignment horizontal="right" vertical="center"/>
    </xf>
    <xf numFmtId="0" fontId="53" fillId="0" borderId="0" xfId="0" applyFont="1" applyFill="1" applyAlignment="1">
      <alignment/>
    </xf>
    <xf numFmtId="0" fontId="6" fillId="0" borderId="10" xfId="0" applyFont="1" applyFill="1" applyBorder="1" applyAlignment="1">
      <alignment/>
    </xf>
    <xf numFmtId="49" fontId="6" fillId="0" borderId="10" xfId="0" applyNumberFormat="1" applyFont="1" applyFill="1" applyBorder="1" applyAlignment="1">
      <alignment horizontal="right" vertical="center"/>
    </xf>
    <xf numFmtId="0" fontId="9" fillId="0" borderId="10" xfId="0" applyFont="1" applyFill="1" applyBorder="1" applyAlignment="1">
      <alignment horizontal="left" vertical="center" wrapText="1"/>
    </xf>
    <xf numFmtId="49" fontId="9" fillId="0" borderId="10" xfId="0" applyNumberFormat="1" applyFont="1" applyFill="1" applyBorder="1" applyAlignment="1">
      <alignment horizontal="right" vertical="center" wrapText="1"/>
    </xf>
    <xf numFmtId="177" fontId="9" fillId="0" borderId="10" xfId="60" applyNumberFormat="1" applyFont="1" applyFill="1" applyBorder="1" applyAlignment="1">
      <alignment horizontal="right" vertical="center"/>
    </xf>
    <xf numFmtId="177" fontId="6" fillId="0" borderId="10" xfId="60" applyNumberFormat="1" applyFont="1" applyFill="1" applyBorder="1" applyAlignment="1">
      <alignment horizontal="right"/>
    </xf>
    <xf numFmtId="0" fontId="6" fillId="0" borderId="11" xfId="0" applyFont="1" applyFill="1" applyBorder="1" applyAlignment="1">
      <alignment wrapText="1"/>
    </xf>
    <xf numFmtId="0" fontId="6" fillId="0" borderId="0" xfId="0" applyFont="1" applyFill="1" applyBorder="1" applyAlignment="1">
      <alignment horizontal="left" vertical="center" wrapText="1"/>
    </xf>
    <xf numFmtId="49" fontId="6"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vertical="center" wrapText="1"/>
    </xf>
    <xf numFmtId="177" fontId="6" fillId="0" borderId="10" xfId="60" applyNumberFormat="1" applyFont="1" applyFill="1" applyBorder="1" applyAlignment="1">
      <alignment horizontal="right" vertical="center" wrapText="1"/>
    </xf>
    <xf numFmtId="188" fontId="6" fillId="0" borderId="10" xfId="60" applyNumberFormat="1" applyFont="1" applyFill="1" applyBorder="1" applyAlignment="1">
      <alignment horizontal="right" vertical="center" wrapText="1"/>
    </xf>
    <xf numFmtId="0" fontId="9" fillId="0" borderId="10" xfId="0" applyFont="1" applyFill="1" applyBorder="1" applyAlignment="1">
      <alignment vertical="center" wrapText="1"/>
    </xf>
    <xf numFmtId="0" fontId="6" fillId="0" borderId="12" xfId="0" applyFont="1" applyFill="1" applyBorder="1" applyAlignment="1">
      <alignment horizontal="left" vertical="center" wrapText="1"/>
    </xf>
    <xf numFmtId="49" fontId="6" fillId="0" borderId="12" xfId="0" applyNumberFormat="1" applyFont="1" applyFill="1" applyBorder="1" applyAlignment="1">
      <alignment horizontal="right" vertical="center" wrapText="1"/>
    </xf>
    <xf numFmtId="177" fontId="6" fillId="0" borderId="10" xfId="60" applyNumberFormat="1" applyFont="1" applyFill="1" applyBorder="1" applyAlignment="1">
      <alignment vertical="center"/>
    </xf>
    <xf numFmtId="188" fontId="8" fillId="0" borderId="10" xfId="60" applyNumberFormat="1" applyFont="1" applyFill="1" applyBorder="1" applyAlignment="1">
      <alignment horizontal="right" vertical="center"/>
    </xf>
    <xf numFmtId="0" fontId="8" fillId="0" borderId="10" xfId="0" applyFont="1" applyFill="1" applyBorder="1" applyAlignment="1">
      <alignment horizontal="left" wrapText="1"/>
    </xf>
    <xf numFmtId="177" fontId="8" fillId="0" borderId="10" xfId="60" applyNumberFormat="1" applyFont="1" applyFill="1" applyBorder="1" applyAlignment="1">
      <alignment horizontal="right" vertical="center" wrapText="1"/>
    </xf>
    <xf numFmtId="0" fontId="6" fillId="0" borderId="10" xfId="0" applyFont="1" applyFill="1" applyBorder="1" applyAlignment="1">
      <alignment wrapText="1"/>
    </xf>
    <xf numFmtId="0" fontId="8" fillId="0" borderId="10" xfId="0" applyFont="1" applyFill="1" applyBorder="1" applyAlignment="1">
      <alignment wrapText="1"/>
    </xf>
    <xf numFmtId="188" fontId="9" fillId="0" borderId="10" xfId="60" applyNumberFormat="1" applyFont="1" applyFill="1" applyBorder="1" applyAlignment="1">
      <alignment horizontal="right" vertical="center"/>
    </xf>
    <xf numFmtId="188" fontId="6" fillId="0" borderId="10" xfId="60" applyNumberFormat="1" applyFont="1" applyFill="1" applyBorder="1" applyAlignment="1">
      <alignment horizontal="right" vertical="center"/>
    </xf>
    <xf numFmtId="171" fontId="8" fillId="0" borderId="10" xfId="60" applyFont="1" applyFill="1" applyBorder="1" applyAlignment="1">
      <alignment horizontal="right" vertical="center"/>
    </xf>
    <xf numFmtId="171" fontId="9" fillId="0" borderId="10" xfId="60" applyFont="1" applyFill="1" applyBorder="1" applyAlignment="1">
      <alignment horizontal="right" vertical="center"/>
    </xf>
    <xf numFmtId="0" fontId="6" fillId="0" borderId="10" xfId="0" applyFont="1" applyFill="1" applyBorder="1" applyAlignment="1">
      <alignment horizontal="left" wrapText="1"/>
    </xf>
    <xf numFmtId="171" fontId="6" fillId="0" borderId="10" xfId="60" applyFont="1" applyFill="1" applyBorder="1" applyAlignment="1">
      <alignment horizontal="right" vertical="center"/>
    </xf>
    <xf numFmtId="49" fontId="52" fillId="0" borderId="0" xfId="0" applyNumberFormat="1" applyFont="1" applyFill="1" applyAlignment="1">
      <alignment horizontal="right" vertical="center"/>
    </xf>
    <xf numFmtId="0" fontId="52" fillId="0" borderId="0" xfId="0" applyFont="1" applyFill="1" applyAlignment="1">
      <alignment horizontal="left"/>
    </xf>
    <xf numFmtId="0" fontId="6" fillId="0" borderId="10" xfId="0" applyFont="1" applyFill="1" applyBorder="1" applyAlignment="1">
      <alignment horizontal="left" vertical="center" wrapText="1" indent="2"/>
    </xf>
    <xf numFmtId="188" fontId="52" fillId="0" borderId="10" xfId="60" applyNumberFormat="1" applyFont="1" applyFill="1" applyBorder="1" applyAlignment="1">
      <alignment horizontal="right" vertical="center"/>
    </xf>
    <xf numFmtId="0" fontId="6" fillId="0" borderId="12" xfId="0" applyFont="1" applyFill="1" applyBorder="1" applyAlignment="1">
      <alignment horizontal="left" vertical="center" wrapText="1" indent="2"/>
    </xf>
    <xf numFmtId="49" fontId="6" fillId="0" borderId="10" xfId="0" applyNumberFormat="1"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indent="2"/>
    </xf>
    <xf numFmtId="0" fontId="10" fillId="0" borderId="0" xfId="0" applyFont="1" applyFill="1" applyAlignment="1">
      <alignment/>
    </xf>
    <xf numFmtId="0" fontId="11" fillId="0" borderId="0" xfId="0" applyFont="1" applyFill="1" applyAlignment="1">
      <alignment/>
    </xf>
    <xf numFmtId="49" fontId="10" fillId="0" borderId="0" xfId="0" applyNumberFormat="1" applyFont="1" applyFill="1" applyAlignment="1">
      <alignment horizontal="right" vertical="center"/>
    </xf>
    <xf numFmtId="0" fontId="10" fillId="0" borderId="0" xfId="0" applyFont="1" applyFill="1" applyAlignment="1">
      <alignment horizontal="left"/>
    </xf>
    <xf numFmtId="0" fontId="6" fillId="0" borderId="10" xfId="0" applyFont="1" applyFill="1" applyBorder="1" applyAlignment="1">
      <alignment horizontal="left" wrapText="1" indent="2"/>
    </xf>
    <xf numFmtId="0" fontId="54" fillId="0" borderId="0" xfId="0" applyFont="1" applyAlignment="1">
      <alignment/>
    </xf>
    <xf numFmtId="0" fontId="6" fillId="0" borderId="0" xfId="0" applyFont="1" applyAlignment="1">
      <alignment horizontal="right"/>
    </xf>
    <xf numFmtId="0" fontId="6" fillId="0" borderId="0" xfId="0" applyFont="1" applyAlignment="1">
      <alignment/>
    </xf>
    <xf numFmtId="0" fontId="8" fillId="0" borderId="10" xfId="0" applyFont="1" applyBorder="1" applyAlignment="1">
      <alignment/>
    </xf>
    <xf numFmtId="49" fontId="6" fillId="0" borderId="0" xfId="0" applyNumberFormat="1" applyFont="1" applyAlignment="1">
      <alignment/>
    </xf>
    <xf numFmtId="0" fontId="8" fillId="0" borderId="0" xfId="0" applyFont="1" applyAlignment="1">
      <alignment/>
    </xf>
    <xf numFmtId="49" fontId="8" fillId="0" borderId="0" xfId="0" applyNumberFormat="1" applyFont="1" applyAlignment="1">
      <alignment/>
    </xf>
    <xf numFmtId="0" fontId="8" fillId="0" borderId="10" xfId="0" applyFont="1" applyBorder="1" applyAlignment="1">
      <alignment horizontal="center"/>
    </xf>
    <xf numFmtId="49" fontId="8" fillId="0" borderId="10" xfId="0" applyNumberFormat="1" applyFont="1" applyBorder="1" applyAlignment="1">
      <alignment horizontal="center"/>
    </xf>
    <xf numFmtId="177" fontId="8" fillId="0" borderId="10" xfId="60" applyNumberFormat="1" applyFont="1" applyBorder="1" applyAlignment="1">
      <alignment horizontal="right" vertical="center"/>
    </xf>
    <xf numFmtId="177" fontId="6" fillId="0" borderId="10" xfId="60" applyNumberFormat="1" applyFont="1" applyBorder="1" applyAlignment="1">
      <alignment horizontal="right" vertical="center"/>
    </xf>
    <xf numFmtId="49" fontId="6" fillId="0" borderId="10" xfId="0" applyNumberFormat="1" applyFont="1" applyBorder="1" applyAlignment="1">
      <alignment horizontal="right" vertical="center" wrapText="1"/>
    </xf>
    <xf numFmtId="49" fontId="6" fillId="0" borderId="10" xfId="0" applyNumberFormat="1" applyFont="1" applyBorder="1" applyAlignment="1">
      <alignment horizontal="right" vertical="center"/>
    </xf>
    <xf numFmtId="0" fontId="6" fillId="0" borderId="10" xfId="0" applyFont="1" applyBorder="1" applyAlignment="1">
      <alignment horizontal="right" vertical="center"/>
    </xf>
    <xf numFmtId="0" fontId="12" fillId="0" borderId="0" xfId="0" applyFont="1" applyFill="1" applyAlignment="1">
      <alignment/>
    </xf>
    <xf numFmtId="0" fontId="12" fillId="0" borderId="0" xfId="0" applyFont="1" applyFill="1" applyAlignment="1">
      <alignment horizontal="right"/>
    </xf>
    <xf numFmtId="0" fontId="13" fillId="0" borderId="0" xfId="0" applyFont="1" applyFill="1" applyAlignment="1">
      <alignment horizontal="right"/>
    </xf>
    <xf numFmtId="0" fontId="14" fillId="0" borderId="0" xfId="0" applyFont="1" applyFill="1" applyBorder="1" applyAlignment="1">
      <alignment horizontal="center"/>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wrapText="1"/>
    </xf>
    <xf numFmtId="0" fontId="12" fillId="0" borderId="10" xfId="0" applyFont="1" applyFill="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justify" vertical="center" wrapText="1"/>
    </xf>
    <xf numFmtId="49" fontId="12" fillId="0" borderId="1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6" fillId="0" borderId="0" xfId="0" applyFont="1" applyBorder="1" applyAlignment="1">
      <alignment horizontal="left" vertical="center" wrapText="1" indent="2"/>
    </xf>
    <xf numFmtId="177" fontId="6" fillId="0" borderId="0" xfId="60" applyNumberFormat="1" applyFont="1" applyBorder="1" applyAlignment="1">
      <alignment horizontal="right" vertical="center"/>
    </xf>
    <xf numFmtId="171" fontId="6" fillId="0" borderId="10" xfId="60" applyFont="1" applyFill="1" applyBorder="1" applyAlignment="1">
      <alignment horizontal="right" vertical="center" wrapText="1"/>
    </xf>
    <xf numFmtId="0" fontId="6" fillId="0" borderId="10" xfId="0" applyFont="1" applyFill="1" applyBorder="1" applyAlignment="1">
      <alignment horizontal="left" vertical="center" wrapText="1" indent="1"/>
    </xf>
    <xf numFmtId="49" fontId="6" fillId="0" borderId="10" xfId="0" applyNumberFormat="1" applyFont="1" applyFill="1" applyBorder="1" applyAlignment="1">
      <alignment horizontal="left" vertical="center" wrapText="1" indent="1"/>
    </xf>
    <xf numFmtId="177" fontId="6" fillId="0" borderId="10" xfId="60" applyNumberFormat="1" applyFont="1" applyFill="1" applyBorder="1" applyAlignment="1">
      <alignment horizontal="left" vertical="center" indent="1"/>
    </xf>
    <xf numFmtId="0" fontId="52" fillId="0" borderId="0" xfId="0" applyFont="1" applyFill="1" applyAlignment="1">
      <alignment horizontal="left" indent="1"/>
    </xf>
    <xf numFmtId="177" fontId="8" fillId="0" borderId="0" xfId="60" applyNumberFormat="1" applyFont="1" applyAlignment="1">
      <alignment/>
    </xf>
    <xf numFmtId="187" fontId="6" fillId="0" borderId="0" xfId="0" applyNumberFormat="1" applyFont="1" applyAlignment="1">
      <alignment/>
    </xf>
    <xf numFmtId="0" fontId="8" fillId="0" borderId="10" xfId="0" applyFont="1" applyBorder="1" applyAlignment="1">
      <alignment vertical="center" wrapText="1"/>
    </xf>
    <xf numFmtId="49" fontId="8" fillId="0" borderId="10" xfId="0" applyNumberFormat="1" applyFont="1" applyBorder="1" applyAlignment="1">
      <alignment horizontal="right" vertical="center" wrapText="1"/>
    </xf>
    <xf numFmtId="0" fontId="8" fillId="0" borderId="10" xfId="0" applyFont="1" applyBorder="1" applyAlignment="1">
      <alignment horizontal="righ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177" fontId="6" fillId="0" borderId="10" xfId="60" applyNumberFormat="1" applyFont="1" applyFill="1" applyBorder="1" applyAlignment="1">
      <alignment horizontal="right" vertical="top"/>
    </xf>
    <xf numFmtId="190" fontId="6" fillId="0" borderId="10" xfId="60" applyNumberFormat="1" applyFont="1" applyFill="1" applyBorder="1" applyAlignment="1">
      <alignment horizontal="right" vertical="top"/>
    </xf>
    <xf numFmtId="177" fontId="8" fillId="0" borderId="10" xfId="60" applyNumberFormat="1" applyFont="1" applyFill="1" applyBorder="1" applyAlignment="1">
      <alignment horizontal="right" vertical="top"/>
    </xf>
    <xf numFmtId="190" fontId="8" fillId="0" borderId="10" xfId="60" applyNumberFormat="1" applyFont="1" applyFill="1" applyBorder="1" applyAlignment="1">
      <alignment horizontal="right" vertical="top"/>
    </xf>
    <xf numFmtId="0" fontId="16" fillId="0" borderId="0" xfId="0" applyFont="1" applyAlignment="1">
      <alignment/>
    </xf>
    <xf numFmtId="0" fontId="6" fillId="0" borderId="10"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8" fillId="0" borderId="0" xfId="0" applyFont="1" applyFill="1" applyAlignment="1">
      <alignment horizontal="center"/>
    </xf>
    <xf numFmtId="0" fontId="6" fillId="0" borderId="10" xfId="0" applyFont="1" applyFill="1" applyBorder="1" applyAlignment="1">
      <alignment horizontal="center"/>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4" fillId="0" borderId="0" xfId="0" applyFont="1" applyFill="1" applyAlignment="1">
      <alignment horizontal="center"/>
    </xf>
    <xf numFmtId="0" fontId="14" fillId="0" borderId="0" xfId="0" applyFont="1" applyFill="1" applyBorder="1" applyAlignment="1">
      <alignment horizontal="center"/>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2" fillId="0" borderId="0" xfId="0" applyFont="1" applyFill="1" applyAlignment="1">
      <alignment horizontal="left" wrapText="1"/>
    </xf>
    <xf numFmtId="49" fontId="12" fillId="0" borderId="13"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76"/>
  <sheetViews>
    <sheetView zoomScalePageLayoutView="0" workbookViewId="0" topLeftCell="A1">
      <pane ySplit="10" topLeftCell="A11" activePane="bottomLeft" state="frozen"/>
      <selection pane="topLeft" activeCell="A1" sqref="A1"/>
      <selection pane="bottomLeft" activeCell="I4" sqref="I4"/>
    </sheetView>
  </sheetViews>
  <sheetFormatPr defaultColWidth="9.140625" defaultRowHeight="12.75"/>
  <cols>
    <col min="1" max="1" width="89.7109375" style="5" customWidth="1"/>
    <col min="2" max="2" width="7.28125" style="46" bestFit="1" customWidth="1"/>
    <col min="3" max="3" width="25.28125" style="47" customWidth="1"/>
    <col min="4" max="4" width="14.28125" style="5" hidden="1" customWidth="1"/>
    <col min="5" max="5" width="11.28125" style="5" hidden="1" customWidth="1"/>
    <col min="6" max="6" width="15.140625" style="5" hidden="1" customWidth="1"/>
    <col min="7" max="7" width="10.00390625" style="5" hidden="1" customWidth="1"/>
    <col min="8" max="8" width="18.28125" style="5" customWidth="1"/>
    <col min="9" max="16384" width="9.140625" style="5" customWidth="1"/>
  </cols>
  <sheetData>
    <row r="1" spans="1:8" ht="15.75">
      <c r="A1" s="1"/>
      <c r="B1" s="2"/>
      <c r="C1" s="3"/>
      <c r="D1" s="1"/>
      <c r="E1" s="1"/>
      <c r="H1" s="4" t="s">
        <v>147</v>
      </c>
    </row>
    <row r="2" spans="1:8" ht="15.75">
      <c r="A2" s="1"/>
      <c r="B2" s="2"/>
      <c r="C2" s="3"/>
      <c r="D2" s="1"/>
      <c r="E2" s="1"/>
      <c r="H2" s="4" t="s">
        <v>200</v>
      </c>
    </row>
    <row r="3" spans="1:8" ht="15.75">
      <c r="A3" s="1"/>
      <c r="B3" s="2"/>
      <c r="C3" s="6" t="s">
        <v>442</v>
      </c>
      <c r="D3" s="1"/>
      <c r="E3" s="1"/>
      <c r="H3" s="7" t="s">
        <v>443</v>
      </c>
    </row>
    <row r="4" spans="1:8" ht="15.75">
      <c r="A4" s="1"/>
      <c r="B4" s="2"/>
      <c r="C4" s="6"/>
      <c r="D4" s="1"/>
      <c r="E4" s="1"/>
      <c r="H4" s="1"/>
    </row>
    <row r="5" spans="1:8" ht="15.75">
      <c r="A5" s="110" t="s">
        <v>62</v>
      </c>
      <c r="B5" s="110"/>
      <c r="C5" s="110"/>
      <c r="D5" s="1"/>
      <c r="E5" s="1"/>
      <c r="H5" s="1"/>
    </row>
    <row r="6" spans="1:8" ht="15.75">
      <c r="A6" s="110" t="s">
        <v>279</v>
      </c>
      <c r="B6" s="110"/>
      <c r="C6" s="110"/>
      <c r="D6" s="1"/>
      <c r="E6" s="1"/>
      <c r="H6" s="1"/>
    </row>
    <row r="7" spans="1:8" ht="15.75">
      <c r="A7" s="9"/>
      <c r="B7" s="9"/>
      <c r="C7" s="9"/>
      <c r="D7" s="1"/>
      <c r="E7" s="10"/>
      <c r="H7" s="10" t="s">
        <v>119</v>
      </c>
    </row>
    <row r="8" spans="1:8" ht="12.75" customHeight="1">
      <c r="A8" s="107" t="s">
        <v>63</v>
      </c>
      <c r="B8" s="111" t="s">
        <v>64</v>
      </c>
      <c r="C8" s="111"/>
      <c r="D8" s="107" t="s">
        <v>329</v>
      </c>
      <c r="E8" s="107" t="s">
        <v>276</v>
      </c>
      <c r="F8" s="107" t="s">
        <v>428</v>
      </c>
      <c r="G8" s="107" t="s">
        <v>276</v>
      </c>
      <c r="H8" s="107" t="s">
        <v>360</v>
      </c>
    </row>
    <row r="9" spans="1:8" ht="15.75" customHeight="1">
      <c r="A9" s="107"/>
      <c r="B9" s="108" t="s">
        <v>201</v>
      </c>
      <c r="C9" s="112" t="s">
        <v>247</v>
      </c>
      <c r="D9" s="107"/>
      <c r="E9" s="107"/>
      <c r="F9" s="107"/>
      <c r="G9" s="107"/>
      <c r="H9" s="107"/>
    </row>
    <row r="10" spans="1:8" ht="15.75">
      <c r="A10" s="107"/>
      <c r="B10" s="109"/>
      <c r="C10" s="113"/>
      <c r="D10" s="107"/>
      <c r="E10" s="107"/>
      <c r="F10" s="107"/>
      <c r="G10" s="107"/>
      <c r="H10" s="107"/>
    </row>
    <row r="11" spans="1:8" ht="18.75" customHeight="1">
      <c r="A11" s="12" t="s">
        <v>65</v>
      </c>
      <c r="B11" s="13" t="s">
        <v>122</v>
      </c>
      <c r="C11" s="12" t="s">
        <v>113</v>
      </c>
      <c r="D11" s="14">
        <f>D12+D18+D25+D32+D44+D49+D69+D94+D62</f>
        <v>565155.7</v>
      </c>
      <c r="E11" s="14">
        <f>E12+E18+E25+E32+E44+E49+E69+E94+E62</f>
        <v>34487.2</v>
      </c>
      <c r="F11" s="14">
        <f>F12+F18+F25+F32+F44+F49+F69+F94+F62</f>
        <v>599642.8999999999</v>
      </c>
      <c r="G11" s="42">
        <f>G12+G18+G25+G32+G44+G49+G69+G94+G62</f>
        <v>0</v>
      </c>
      <c r="H11" s="14">
        <f>H12+H18+H25+H32+H44+H49+H69+H94+H62</f>
        <v>599642.8999999999</v>
      </c>
    </row>
    <row r="12" spans="1:8" s="18" customFormat="1" ht="21" customHeight="1">
      <c r="A12" s="15" t="s">
        <v>71</v>
      </c>
      <c r="B12" s="16">
        <v>182</v>
      </c>
      <c r="C12" s="15" t="s">
        <v>72</v>
      </c>
      <c r="D12" s="17">
        <f>D13</f>
        <v>502236.9</v>
      </c>
      <c r="E12" s="17">
        <f>E13</f>
        <v>27604.6</v>
      </c>
      <c r="F12" s="17">
        <f>F13</f>
        <v>529841.5</v>
      </c>
      <c r="G12" s="17">
        <f>G13</f>
        <v>0</v>
      </c>
      <c r="H12" s="17">
        <f>H13</f>
        <v>529841.5</v>
      </c>
    </row>
    <row r="13" spans="1:8" s="18" customFormat="1" ht="31.5">
      <c r="A13" s="19" t="s">
        <v>73</v>
      </c>
      <c r="B13" s="20">
        <v>182</v>
      </c>
      <c r="C13" s="15" t="s">
        <v>74</v>
      </c>
      <c r="D13" s="17">
        <f>SUM(D14:D17)</f>
        <v>502236.9</v>
      </c>
      <c r="E13" s="17">
        <f>SUM(E14:E17)</f>
        <v>27604.6</v>
      </c>
      <c r="F13" s="17">
        <f>SUM(F14:F17)</f>
        <v>529841.5</v>
      </c>
      <c r="G13" s="17">
        <f>SUM(G14:G17)</f>
        <v>0</v>
      </c>
      <c r="H13" s="17">
        <f>SUM(H14:H17)</f>
        <v>529841.5</v>
      </c>
    </row>
    <row r="14" spans="1:8" ht="63">
      <c r="A14" s="48" t="s">
        <v>280</v>
      </c>
      <c r="B14" s="16">
        <v>182</v>
      </c>
      <c r="C14" s="15" t="s">
        <v>75</v>
      </c>
      <c r="D14" s="17">
        <v>482315.2</v>
      </c>
      <c r="E14" s="17">
        <v>13604.6</v>
      </c>
      <c r="F14" s="17">
        <f>D14+E14</f>
        <v>495919.8</v>
      </c>
      <c r="G14" s="17"/>
      <c r="H14" s="17">
        <f>F14+G14</f>
        <v>495919.8</v>
      </c>
    </row>
    <row r="15" spans="1:8" ht="94.5">
      <c r="A15" s="48" t="s">
        <v>281</v>
      </c>
      <c r="B15" s="16">
        <v>182</v>
      </c>
      <c r="C15" s="15" t="s">
        <v>77</v>
      </c>
      <c r="D15" s="17">
        <v>301.5</v>
      </c>
      <c r="E15" s="17">
        <v>0</v>
      </c>
      <c r="F15" s="17">
        <f>D15+E15</f>
        <v>301.5</v>
      </c>
      <c r="G15" s="17"/>
      <c r="H15" s="17">
        <f>F15+G15</f>
        <v>301.5</v>
      </c>
    </row>
    <row r="16" spans="1:8" ht="47.25">
      <c r="A16" s="48" t="s">
        <v>282</v>
      </c>
      <c r="B16" s="16" t="s">
        <v>83</v>
      </c>
      <c r="C16" s="15" t="s">
        <v>78</v>
      </c>
      <c r="D16" s="17">
        <v>787.4</v>
      </c>
      <c r="E16" s="17">
        <v>0</v>
      </c>
      <c r="F16" s="17">
        <f>D16+E16</f>
        <v>787.4</v>
      </c>
      <c r="G16" s="17"/>
      <c r="H16" s="17">
        <f>F16+G16</f>
        <v>787.4</v>
      </c>
    </row>
    <row r="17" spans="1:8" ht="78.75">
      <c r="A17" s="48" t="s">
        <v>283</v>
      </c>
      <c r="B17" s="16">
        <v>182</v>
      </c>
      <c r="C17" s="15" t="s">
        <v>171</v>
      </c>
      <c r="D17" s="17">
        <v>18832.8</v>
      </c>
      <c r="E17" s="17">
        <f>12600+1400</f>
        <v>14000</v>
      </c>
      <c r="F17" s="17">
        <f>D17+E17</f>
        <v>32832.8</v>
      </c>
      <c r="G17" s="17"/>
      <c r="H17" s="17">
        <f>F17+G17</f>
        <v>32832.8</v>
      </c>
    </row>
    <row r="18" spans="1:8" ht="31.5">
      <c r="A18" s="15" t="s">
        <v>79</v>
      </c>
      <c r="B18" s="16">
        <v>182</v>
      </c>
      <c r="C18" s="15" t="s">
        <v>80</v>
      </c>
      <c r="D18" s="24">
        <f>D19+D21+D23</f>
        <v>18079</v>
      </c>
      <c r="E18" s="24">
        <f>E19+E21+E23</f>
        <v>0</v>
      </c>
      <c r="F18" s="24">
        <f>F19+F21+F23</f>
        <v>18079</v>
      </c>
      <c r="G18" s="24">
        <f>G19+G21+G23</f>
        <v>0</v>
      </c>
      <c r="H18" s="24">
        <f>H19+H21+H23</f>
        <v>18079</v>
      </c>
    </row>
    <row r="19" spans="1:8" s="18" customFormat="1" ht="31.5">
      <c r="A19" s="15" t="s">
        <v>81</v>
      </c>
      <c r="B19" s="16" t="s">
        <v>83</v>
      </c>
      <c r="C19" s="15" t="s">
        <v>123</v>
      </c>
      <c r="D19" s="17">
        <f>SUM(D20:D20)</f>
        <v>18015.6</v>
      </c>
      <c r="E19" s="17">
        <f>SUM(E20:E20)</f>
        <v>0</v>
      </c>
      <c r="F19" s="17">
        <f>SUM(F20:F20)</f>
        <v>18015.6</v>
      </c>
      <c r="G19" s="17">
        <f>SUM(G20:G20)</f>
        <v>0</v>
      </c>
      <c r="H19" s="17">
        <f>SUM(H20:H20)</f>
        <v>18015.6</v>
      </c>
    </row>
    <row r="20" spans="1:8" ht="31.5">
      <c r="A20" s="48" t="s">
        <v>81</v>
      </c>
      <c r="B20" s="16">
        <v>182</v>
      </c>
      <c r="C20" s="15" t="s">
        <v>248</v>
      </c>
      <c r="D20" s="17">
        <v>18015.6</v>
      </c>
      <c r="E20" s="17">
        <v>0</v>
      </c>
      <c r="F20" s="17">
        <f>D20+E20</f>
        <v>18015.6</v>
      </c>
      <c r="G20" s="17"/>
      <c r="H20" s="17">
        <f>F20+G20</f>
        <v>18015.6</v>
      </c>
    </row>
    <row r="21" spans="1:8" ht="31.5">
      <c r="A21" s="15" t="s">
        <v>204</v>
      </c>
      <c r="B21" s="16" t="s">
        <v>83</v>
      </c>
      <c r="C21" s="15" t="s">
        <v>205</v>
      </c>
      <c r="D21" s="17">
        <f>SUM(D22)</f>
        <v>31.7</v>
      </c>
      <c r="E21" s="17">
        <f>SUM(E22)</f>
        <v>0</v>
      </c>
      <c r="F21" s="17">
        <f>SUM(F22)</f>
        <v>31.7</v>
      </c>
      <c r="G21" s="17">
        <f>SUM(G22)</f>
        <v>0</v>
      </c>
      <c r="H21" s="17">
        <f>SUM(H22)</f>
        <v>31.7</v>
      </c>
    </row>
    <row r="22" spans="1:8" ht="31.5">
      <c r="A22" s="48" t="s">
        <v>204</v>
      </c>
      <c r="B22" s="16">
        <v>182</v>
      </c>
      <c r="C22" s="15" t="s">
        <v>249</v>
      </c>
      <c r="D22" s="17">
        <v>31.7</v>
      </c>
      <c r="E22" s="17"/>
      <c r="F22" s="17">
        <f>D22+E22</f>
        <v>31.7</v>
      </c>
      <c r="G22" s="17"/>
      <c r="H22" s="17">
        <f>F22+G22</f>
        <v>31.7</v>
      </c>
    </row>
    <row r="23" spans="1:8" ht="31.5">
      <c r="A23" s="25" t="s">
        <v>29</v>
      </c>
      <c r="B23" s="16" t="s">
        <v>83</v>
      </c>
      <c r="C23" s="26" t="s">
        <v>30</v>
      </c>
      <c r="D23" s="17">
        <f>D24</f>
        <v>31.7</v>
      </c>
      <c r="E23" s="17">
        <f>E24</f>
        <v>0</v>
      </c>
      <c r="F23" s="17">
        <f>F24</f>
        <v>31.7</v>
      </c>
      <c r="G23" s="17">
        <f>G24</f>
        <v>0</v>
      </c>
      <c r="H23" s="17">
        <f>H24</f>
        <v>31.7</v>
      </c>
    </row>
    <row r="24" spans="1:8" ht="31.5">
      <c r="A24" s="48" t="s">
        <v>31</v>
      </c>
      <c r="B24" s="16" t="s">
        <v>83</v>
      </c>
      <c r="C24" s="15" t="s">
        <v>32</v>
      </c>
      <c r="D24" s="17">
        <v>31.7</v>
      </c>
      <c r="E24" s="17">
        <v>0</v>
      </c>
      <c r="F24" s="17">
        <f>D24+E24</f>
        <v>31.7</v>
      </c>
      <c r="G24" s="17"/>
      <c r="H24" s="17">
        <f>F24+G24</f>
        <v>31.7</v>
      </c>
    </row>
    <row r="25" spans="1:8" ht="31.5">
      <c r="A25" s="15" t="s">
        <v>67</v>
      </c>
      <c r="B25" s="16" t="s">
        <v>122</v>
      </c>
      <c r="C25" s="15" t="s">
        <v>82</v>
      </c>
      <c r="D25" s="17">
        <f>D26+D28</f>
        <v>5163.7</v>
      </c>
      <c r="E25" s="17">
        <f>E26+E28</f>
        <v>137</v>
      </c>
      <c r="F25" s="17">
        <f>F26+F28</f>
        <v>5300.7</v>
      </c>
      <c r="G25" s="17">
        <f>G26+G28</f>
        <v>0</v>
      </c>
      <c r="H25" s="17">
        <f>H26+H28</f>
        <v>5300.7</v>
      </c>
    </row>
    <row r="26" spans="1:8" ht="31.5">
      <c r="A26" s="15" t="s">
        <v>33</v>
      </c>
      <c r="B26" s="16" t="s">
        <v>83</v>
      </c>
      <c r="C26" s="15" t="s">
        <v>34</v>
      </c>
      <c r="D26" s="17">
        <f>D27</f>
        <v>3585.7</v>
      </c>
      <c r="E26" s="17">
        <f>E27</f>
        <v>0</v>
      </c>
      <c r="F26" s="17">
        <f>F27</f>
        <v>3585.7</v>
      </c>
      <c r="G26" s="17">
        <f>G27</f>
        <v>0</v>
      </c>
      <c r="H26" s="17">
        <f>H27</f>
        <v>3585.7</v>
      </c>
    </row>
    <row r="27" spans="1:8" ht="47.25">
      <c r="A27" s="48" t="s">
        <v>68</v>
      </c>
      <c r="B27" s="16">
        <v>182</v>
      </c>
      <c r="C27" s="15" t="s">
        <v>93</v>
      </c>
      <c r="D27" s="17">
        <v>3585.7</v>
      </c>
      <c r="E27" s="17">
        <v>0</v>
      </c>
      <c r="F27" s="17">
        <f>D27+E27</f>
        <v>3585.7</v>
      </c>
      <c r="G27" s="17"/>
      <c r="H27" s="17">
        <f>F27+G27</f>
        <v>3585.7</v>
      </c>
    </row>
    <row r="28" spans="1:8" ht="31.5">
      <c r="A28" s="15" t="s">
        <v>284</v>
      </c>
      <c r="B28" s="16" t="s">
        <v>162</v>
      </c>
      <c r="C28" s="15" t="s">
        <v>35</v>
      </c>
      <c r="D28" s="17">
        <f>D29+D31</f>
        <v>1578</v>
      </c>
      <c r="E28" s="17">
        <f>E29+E31</f>
        <v>137</v>
      </c>
      <c r="F28" s="17">
        <f>F29+F31</f>
        <v>1715</v>
      </c>
      <c r="G28" s="17">
        <f>G29+G31</f>
        <v>0</v>
      </c>
      <c r="H28" s="17">
        <f>H29+H31</f>
        <v>1715</v>
      </c>
    </row>
    <row r="29" spans="1:8" ht="47.25">
      <c r="A29" s="15" t="s">
        <v>36</v>
      </c>
      <c r="B29" s="16" t="s">
        <v>162</v>
      </c>
      <c r="C29" s="15" t="s">
        <v>37</v>
      </c>
      <c r="D29" s="17">
        <f>D30</f>
        <v>1560</v>
      </c>
      <c r="E29" s="17">
        <f>E30</f>
        <v>137</v>
      </c>
      <c r="F29" s="17">
        <f>F30</f>
        <v>1697</v>
      </c>
      <c r="G29" s="17">
        <f>G30</f>
        <v>0</v>
      </c>
      <c r="H29" s="17">
        <f>H30</f>
        <v>1697</v>
      </c>
    </row>
    <row r="30" spans="1:8" ht="63">
      <c r="A30" s="48" t="s">
        <v>356</v>
      </c>
      <c r="B30" s="16" t="s">
        <v>162</v>
      </c>
      <c r="C30" s="15" t="s">
        <v>114</v>
      </c>
      <c r="D30" s="17">
        <v>1560</v>
      </c>
      <c r="E30" s="17">
        <v>137</v>
      </c>
      <c r="F30" s="17">
        <f>D30+E30</f>
        <v>1697</v>
      </c>
      <c r="G30" s="17"/>
      <c r="H30" s="17">
        <f>F30+G30</f>
        <v>1697</v>
      </c>
    </row>
    <row r="31" spans="1:8" ht="31.5">
      <c r="A31" s="15" t="s">
        <v>151</v>
      </c>
      <c r="B31" s="16" t="s">
        <v>162</v>
      </c>
      <c r="C31" s="27" t="s">
        <v>149</v>
      </c>
      <c r="D31" s="17">
        <v>18</v>
      </c>
      <c r="E31" s="17">
        <v>0</v>
      </c>
      <c r="F31" s="17">
        <f>D31+E31</f>
        <v>18</v>
      </c>
      <c r="G31" s="41"/>
      <c r="H31" s="17">
        <f>F31+G31</f>
        <v>18</v>
      </c>
    </row>
    <row r="32" spans="1:8" ht="31.5">
      <c r="A32" s="28" t="s">
        <v>69</v>
      </c>
      <c r="B32" s="16">
        <v>904</v>
      </c>
      <c r="C32" s="15" t="s">
        <v>130</v>
      </c>
      <c r="D32" s="29">
        <f>D33+D41</f>
        <v>11367.3</v>
      </c>
      <c r="E32" s="29">
        <f>E33+E41</f>
        <v>331.29999999999995</v>
      </c>
      <c r="F32" s="29">
        <f>F33+F41</f>
        <v>11698.6</v>
      </c>
      <c r="G32" s="90">
        <f>G33+G41</f>
        <v>0</v>
      </c>
      <c r="H32" s="29">
        <f>H33+H41</f>
        <v>11698.6</v>
      </c>
    </row>
    <row r="33" spans="1:8" ht="78.75">
      <c r="A33" s="15" t="s">
        <v>38</v>
      </c>
      <c r="B33" s="16">
        <v>904</v>
      </c>
      <c r="C33" s="15" t="s">
        <v>131</v>
      </c>
      <c r="D33" s="29">
        <f>D34+D37+D39</f>
        <v>7162.5</v>
      </c>
      <c r="E33" s="29">
        <f>E34+E37+E39</f>
        <v>1843.5</v>
      </c>
      <c r="F33" s="29">
        <f>F34+F37+F39</f>
        <v>9006</v>
      </c>
      <c r="G33" s="90">
        <f>G34+G37+G39</f>
        <v>0</v>
      </c>
      <c r="H33" s="29">
        <f>H34+H37+H39</f>
        <v>9006</v>
      </c>
    </row>
    <row r="34" spans="1:8" ht="63">
      <c r="A34" s="15" t="s">
        <v>70</v>
      </c>
      <c r="B34" s="16">
        <v>904</v>
      </c>
      <c r="C34" s="15" t="s">
        <v>132</v>
      </c>
      <c r="D34" s="29">
        <f>D35+D36</f>
        <v>7068.5</v>
      </c>
      <c r="E34" s="29">
        <f>E35+E36</f>
        <v>1237.5</v>
      </c>
      <c r="F34" s="29">
        <f>F35+F36</f>
        <v>8306</v>
      </c>
      <c r="G34" s="90">
        <f>G35+G36</f>
        <v>0</v>
      </c>
      <c r="H34" s="29">
        <f>H35+H36</f>
        <v>8306</v>
      </c>
    </row>
    <row r="35" spans="1:8" ht="78.75">
      <c r="A35" s="48" t="s">
        <v>269</v>
      </c>
      <c r="B35" s="16">
        <v>904</v>
      </c>
      <c r="C35" s="15" t="s">
        <v>179</v>
      </c>
      <c r="D35" s="17">
        <v>215</v>
      </c>
      <c r="E35" s="17">
        <v>0</v>
      </c>
      <c r="F35" s="17">
        <f>D35+E35</f>
        <v>215</v>
      </c>
      <c r="G35" s="41"/>
      <c r="H35" s="17">
        <f>F35+G35</f>
        <v>215</v>
      </c>
    </row>
    <row r="36" spans="1:8" ht="78.75">
      <c r="A36" s="48" t="s">
        <v>271</v>
      </c>
      <c r="B36" s="16">
        <v>904</v>
      </c>
      <c r="C36" s="15" t="s">
        <v>270</v>
      </c>
      <c r="D36" s="17">
        <v>6853.5</v>
      </c>
      <c r="E36" s="17">
        <v>1237.5</v>
      </c>
      <c r="F36" s="17">
        <f>D36+E36</f>
        <v>8091</v>
      </c>
      <c r="G36" s="41"/>
      <c r="H36" s="17">
        <f>F36+G36</f>
        <v>8091</v>
      </c>
    </row>
    <row r="37" spans="1:8" ht="78.75">
      <c r="A37" s="15" t="s">
        <v>259</v>
      </c>
      <c r="B37" s="16" t="s">
        <v>162</v>
      </c>
      <c r="C37" s="15" t="s">
        <v>260</v>
      </c>
      <c r="D37" s="17">
        <f>D38</f>
        <v>94</v>
      </c>
      <c r="E37" s="17">
        <f>E38</f>
        <v>25</v>
      </c>
      <c r="F37" s="17">
        <f>F38</f>
        <v>119</v>
      </c>
      <c r="G37" s="45">
        <f>G38</f>
        <v>0</v>
      </c>
      <c r="H37" s="17">
        <f>H38</f>
        <v>119</v>
      </c>
    </row>
    <row r="38" spans="1:8" ht="63">
      <c r="A38" s="48" t="s">
        <v>261</v>
      </c>
      <c r="B38" s="16" t="s">
        <v>162</v>
      </c>
      <c r="C38" s="15" t="s">
        <v>258</v>
      </c>
      <c r="D38" s="17">
        <v>94</v>
      </c>
      <c r="E38" s="17">
        <v>25</v>
      </c>
      <c r="F38" s="17">
        <f>D38+E38</f>
        <v>119</v>
      </c>
      <c r="G38" s="41"/>
      <c r="H38" s="17">
        <f>F38+G38</f>
        <v>119</v>
      </c>
    </row>
    <row r="39" spans="1:8" ht="78.75">
      <c r="A39" s="15" t="s">
        <v>336</v>
      </c>
      <c r="B39" s="16" t="s">
        <v>162</v>
      </c>
      <c r="C39" s="15" t="s">
        <v>337</v>
      </c>
      <c r="D39" s="17">
        <f>D40</f>
        <v>0</v>
      </c>
      <c r="E39" s="17">
        <f>E40</f>
        <v>581</v>
      </c>
      <c r="F39" s="17">
        <f>F40</f>
        <v>581</v>
      </c>
      <c r="G39" s="17">
        <f>G40</f>
        <v>0</v>
      </c>
      <c r="H39" s="17">
        <f>H40</f>
        <v>581</v>
      </c>
    </row>
    <row r="40" spans="1:8" ht="63">
      <c r="A40" s="48" t="s">
        <v>250</v>
      </c>
      <c r="B40" s="16" t="s">
        <v>162</v>
      </c>
      <c r="C40" s="15" t="s">
        <v>127</v>
      </c>
      <c r="D40" s="17">
        <v>0</v>
      </c>
      <c r="E40" s="17">
        <v>581</v>
      </c>
      <c r="F40" s="17">
        <f>D40+E40</f>
        <v>581</v>
      </c>
      <c r="G40" s="17"/>
      <c r="H40" s="17">
        <f>F40+G40</f>
        <v>581</v>
      </c>
    </row>
    <row r="41" spans="1:8" ht="78.75">
      <c r="A41" s="15" t="s">
        <v>251</v>
      </c>
      <c r="B41" s="16">
        <v>904</v>
      </c>
      <c r="C41" s="15" t="s">
        <v>229</v>
      </c>
      <c r="D41" s="29">
        <f aca="true" t="shared" si="0" ref="D41:H42">D42</f>
        <v>4204.8</v>
      </c>
      <c r="E41" s="30">
        <f t="shared" si="0"/>
        <v>-1512.2</v>
      </c>
      <c r="F41" s="29">
        <f t="shared" si="0"/>
        <v>2692.6000000000004</v>
      </c>
      <c r="G41" s="29">
        <f t="shared" si="0"/>
        <v>0</v>
      </c>
      <c r="H41" s="29">
        <f t="shared" si="0"/>
        <v>2692.6000000000004</v>
      </c>
    </row>
    <row r="42" spans="1:8" ht="78.75">
      <c r="A42" s="15" t="s">
        <v>252</v>
      </c>
      <c r="B42" s="16">
        <v>904</v>
      </c>
      <c r="C42" s="15" t="s">
        <v>230</v>
      </c>
      <c r="D42" s="29">
        <f t="shared" si="0"/>
        <v>4204.8</v>
      </c>
      <c r="E42" s="30">
        <f t="shared" si="0"/>
        <v>-1512.2</v>
      </c>
      <c r="F42" s="29">
        <f t="shared" si="0"/>
        <v>2692.6000000000004</v>
      </c>
      <c r="G42" s="29">
        <f t="shared" si="0"/>
        <v>0</v>
      </c>
      <c r="H42" s="29">
        <f t="shared" si="0"/>
        <v>2692.6000000000004</v>
      </c>
    </row>
    <row r="43" spans="1:8" ht="63">
      <c r="A43" s="48" t="s">
        <v>253</v>
      </c>
      <c r="B43" s="16">
        <v>904</v>
      </c>
      <c r="C43" s="15" t="s">
        <v>203</v>
      </c>
      <c r="D43" s="17">
        <v>4204.8</v>
      </c>
      <c r="E43" s="49">
        <f>-1516+3.8</f>
        <v>-1512.2</v>
      </c>
      <c r="F43" s="17">
        <f>D43+E43</f>
        <v>2692.6000000000004</v>
      </c>
      <c r="G43" s="41"/>
      <c r="H43" s="41">
        <f>F43+G43</f>
        <v>2692.6000000000004</v>
      </c>
    </row>
    <row r="44" spans="1:8" ht="31.5">
      <c r="A44" s="28" t="s">
        <v>94</v>
      </c>
      <c r="B44" s="16" t="s">
        <v>202</v>
      </c>
      <c r="C44" s="15" t="s">
        <v>95</v>
      </c>
      <c r="D44" s="17">
        <f>D45</f>
        <v>877.1</v>
      </c>
      <c r="E44" s="17">
        <f>E45</f>
        <v>2532.8999999999996</v>
      </c>
      <c r="F44" s="17">
        <f>F45</f>
        <v>3410</v>
      </c>
      <c r="G44" s="17">
        <f>G45</f>
        <v>0</v>
      </c>
      <c r="H44" s="17">
        <f>H45</f>
        <v>3410</v>
      </c>
    </row>
    <row r="45" spans="1:8" ht="31.5">
      <c r="A45" s="15" t="s">
        <v>96</v>
      </c>
      <c r="B45" s="16" t="s">
        <v>202</v>
      </c>
      <c r="C45" s="15" t="s">
        <v>97</v>
      </c>
      <c r="D45" s="17">
        <f>SUM(D46:D48)</f>
        <v>877.1</v>
      </c>
      <c r="E45" s="17">
        <f>SUM(E46:E48)</f>
        <v>2532.8999999999996</v>
      </c>
      <c r="F45" s="17">
        <f>SUM(F46:F48)</f>
        <v>3410</v>
      </c>
      <c r="G45" s="17">
        <f>SUM(G46:G48)</f>
        <v>0</v>
      </c>
      <c r="H45" s="17">
        <f>SUM(H46:H48)</f>
        <v>3410</v>
      </c>
    </row>
    <row r="46" spans="1:8" ht="31.5">
      <c r="A46" s="48" t="s">
        <v>0</v>
      </c>
      <c r="B46" s="16" t="s">
        <v>202</v>
      </c>
      <c r="C46" s="15" t="s">
        <v>1</v>
      </c>
      <c r="D46" s="17">
        <v>211.3</v>
      </c>
      <c r="E46" s="17">
        <v>842.4</v>
      </c>
      <c r="F46" s="17">
        <f>D46+E46</f>
        <v>1053.7</v>
      </c>
      <c r="G46" s="17"/>
      <c r="H46" s="17">
        <f>F46+G46</f>
        <v>1053.7</v>
      </c>
    </row>
    <row r="47" spans="1:8" ht="31.5">
      <c r="A47" s="48" t="s">
        <v>2</v>
      </c>
      <c r="B47" s="16" t="s">
        <v>202</v>
      </c>
      <c r="C47" s="15" t="s">
        <v>3</v>
      </c>
      <c r="D47" s="17">
        <v>101.6</v>
      </c>
      <c r="E47" s="17">
        <v>274.7</v>
      </c>
      <c r="F47" s="17">
        <f>D47+E47</f>
        <v>376.29999999999995</v>
      </c>
      <c r="G47" s="17"/>
      <c r="H47" s="17">
        <f>F47+G47</f>
        <v>376.29999999999995</v>
      </c>
    </row>
    <row r="48" spans="1:8" ht="31.5">
      <c r="A48" s="48" t="s">
        <v>4</v>
      </c>
      <c r="B48" s="16" t="s">
        <v>202</v>
      </c>
      <c r="C48" s="15" t="s">
        <v>5</v>
      </c>
      <c r="D48" s="17">
        <v>564.2</v>
      </c>
      <c r="E48" s="17">
        <v>1415.8</v>
      </c>
      <c r="F48" s="17">
        <f>D48+E48</f>
        <v>1980</v>
      </c>
      <c r="G48" s="17"/>
      <c r="H48" s="17">
        <f>F48+G48</f>
        <v>1980</v>
      </c>
    </row>
    <row r="49" spans="1:8" ht="31.5">
      <c r="A49" s="28" t="s">
        <v>39</v>
      </c>
      <c r="B49" s="16" t="s">
        <v>122</v>
      </c>
      <c r="C49" s="15" t="s">
        <v>160</v>
      </c>
      <c r="D49" s="17">
        <f>D50+D56</f>
        <v>21523.3</v>
      </c>
      <c r="E49" s="17">
        <f>E50+E56</f>
        <v>47.900000000000006</v>
      </c>
      <c r="F49" s="17">
        <f>F50+F56</f>
        <v>21571.2</v>
      </c>
      <c r="G49" s="17">
        <f>G50+G56</f>
        <v>0</v>
      </c>
      <c r="H49" s="17">
        <f>H50+H56</f>
        <v>21571.2</v>
      </c>
    </row>
    <row r="50" spans="1:8" ht="31.5">
      <c r="A50" s="28" t="s">
        <v>285</v>
      </c>
      <c r="B50" s="16" t="s">
        <v>122</v>
      </c>
      <c r="C50" s="15" t="s">
        <v>286</v>
      </c>
      <c r="D50" s="17">
        <f aca="true" t="shared" si="1" ref="D50:H51">D51</f>
        <v>21523.3</v>
      </c>
      <c r="E50" s="17">
        <f t="shared" si="1"/>
        <v>0</v>
      </c>
      <c r="F50" s="17">
        <f t="shared" si="1"/>
        <v>21523.3</v>
      </c>
      <c r="G50" s="17">
        <f t="shared" si="1"/>
        <v>0</v>
      </c>
      <c r="H50" s="17">
        <f t="shared" si="1"/>
        <v>21523.3</v>
      </c>
    </row>
    <row r="51" spans="1:8" ht="31.5">
      <c r="A51" s="28" t="s">
        <v>152</v>
      </c>
      <c r="B51" s="16" t="s">
        <v>122</v>
      </c>
      <c r="C51" s="15" t="s">
        <v>184</v>
      </c>
      <c r="D51" s="17">
        <f t="shared" si="1"/>
        <v>21523.3</v>
      </c>
      <c r="E51" s="17">
        <f t="shared" si="1"/>
        <v>0</v>
      </c>
      <c r="F51" s="17">
        <f t="shared" si="1"/>
        <v>21523.3</v>
      </c>
      <c r="G51" s="17">
        <f t="shared" si="1"/>
        <v>0</v>
      </c>
      <c r="H51" s="17">
        <f t="shared" si="1"/>
        <v>21523.3</v>
      </c>
    </row>
    <row r="52" spans="1:8" ht="31.5">
      <c r="A52" s="28" t="s">
        <v>185</v>
      </c>
      <c r="B52" s="16" t="s">
        <v>122</v>
      </c>
      <c r="C52" s="15" t="s">
        <v>183</v>
      </c>
      <c r="D52" s="17">
        <f>SUM(D53:D55)</f>
        <v>21523.3</v>
      </c>
      <c r="E52" s="17">
        <f>SUM(E53:E55)</f>
        <v>0</v>
      </c>
      <c r="F52" s="17">
        <f>SUM(F53:F55)</f>
        <v>21523.3</v>
      </c>
      <c r="G52" s="17">
        <f>SUM(G53:G55)</f>
        <v>0</v>
      </c>
      <c r="H52" s="17">
        <f>SUM(H53:H55)</f>
        <v>21523.3</v>
      </c>
    </row>
    <row r="53" spans="1:8" ht="31.5">
      <c r="A53" s="48" t="s">
        <v>6</v>
      </c>
      <c r="B53" s="16" t="s">
        <v>216</v>
      </c>
      <c r="C53" s="15" t="s">
        <v>183</v>
      </c>
      <c r="D53" s="17">
        <v>2050</v>
      </c>
      <c r="E53" s="17">
        <v>0</v>
      </c>
      <c r="F53" s="17">
        <f>D53+E53</f>
        <v>2050</v>
      </c>
      <c r="G53" s="17"/>
      <c r="H53" s="17">
        <f>F53+G53</f>
        <v>2050</v>
      </c>
    </row>
    <row r="54" spans="1:8" ht="31.5">
      <c r="A54" s="48" t="s">
        <v>7</v>
      </c>
      <c r="B54" s="16" t="s">
        <v>163</v>
      </c>
      <c r="C54" s="15" t="s">
        <v>183</v>
      </c>
      <c r="D54" s="17">
        <v>19452.3</v>
      </c>
      <c r="E54" s="17">
        <v>0</v>
      </c>
      <c r="F54" s="17">
        <f>D54+E54</f>
        <v>19452.3</v>
      </c>
      <c r="G54" s="17"/>
      <c r="H54" s="17">
        <f>F54+G54</f>
        <v>19452.3</v>
      </c>
    </row>
    <row r="55" spans="1:8" ht="31.5">
      <c r="A55" s="48" t="s">
        <v>194</v>
      </c>
      <c r="B55" s="16" t="s">
        <v>162</v>
      </c>
      <c r="C55" s="15" t="s">
        <v>183</v>
      </c>
      <c r="D55" s="17">
        <v>21</v>
      </c>
      <c r="E55" s="17">
        <v>0</v>
      </c>
      <c r="F55" s="23">
        <f>D55+E55</f>
        <v>21</v>
      </c>
      <c r="G55" s="23"/>
      <c r="H55" s="23">
        <f>F55+G55</f>
        <v>21</v>
      </c>
    </row>
    <row r="56" spans="1:8" ht="31.5">
      <c r="A56" s="28" t="s">
        <v>334</v>
      </c>
      <c r="B56" s="16" t="s">
        <v>122</v>
      </c>
      <c r="C56" s="15" t="s">
        <v>332</v>
      </c>
      <c r="D56" s="23">
        <f aca="true" t="shared" si="2" ref="D56:H57">D57</f>
        <v>0</v>
      </c>
      <c r="E56" s="23">
        <f t="shared" si="2"/>
        <v>47.900000000000006</v>
      </c>
      <c r="F56" s="23">
        <f t="shared" si="2"/>
        <v>47.900000000000006</v>
      </c>
      <c r="G56" s="23">
        <f t="shared" si="2"/>
        <v>0</v>
      </c>
      <c r="H56" s="23">
        <f t="shared" si="2"/>
        <v>47.900000000000006</v>
      </c>
    </row>
    <row r="57" spans="1:8" ht="31.5">
      <c r="A57" s="28" t="s">
        <v>335</v>
      </c>
      <c r="B57" s="16" t="s">
        <v>122</v>
      </c>
      <c r="C57" s="15" t="s">
        <v>333</v>
      </c>
      <c r="D57" s="23">
        <f t="shared" si="2"/>
        <v>0</v>
      </c>
      <c r="E57" s="23">
        <f t="shared" si="2"/>
        <v>47.900000000000006</v>
      </c>
      <c r="F57" s="23">
        <f t="shared" si="2"/>
        <v>47.900000000000006</v>
      </c>
      <c r="G57" s="23">
        <f t="shared" si="2"/>
        <v>0</v>
      </c>
      <c r="H57" s="23">
        <f t="shared" si="2"/>
        <v>47.900000000000006</v>
      </c>
    </row>
    <row r="58" spans="1:8" ht="31.5">
      <c r="A58" s="28" t="s">
        <v>181</v>
      </c>
      <c r="B58" s="16" t="s">
        <v>122</v>
      </c>
      <c r="C58" s="15" t="s">
        <v>180</v>
      </c>
      <c r="D58" s="23">
        <f>D60+D61</f>
        <v>0</v>
      </c>
      <c r="E58" s="23">
        <f>E60+E61</f>
        <v>47.900000000000006</v>
      </c>
      <c r="F58" s="23">
        <f>F60+F61+F59</f>
        <v>47.900000000000006</v>
      </c>
      <c r="G58" s="23">
        <f>G60+G61+G59</f>
        <v>0</v>
      </c>
      <c r="H58" s="23">
        <f>H60+H61+H59</f>
        <v>47.900000000000006</v>
      </c>
    </row>
    <row r="59" spans="1:8" ht="31.5" hidden="1">
      <c r="A59" s="48" t="s">
        <v>6</v>
      </c>
      <c r="B59" s="16" t="s">
        <v>216</v>
      </c>
      <c r="C59" s="15" t="s">
        <v>180</v>
      </c>
      <c r="D59" s="23"/>
      <c r="E59" s="23"/>
      <c r="F59" s="23">
        <v>0</v>
      </c>
      <c r="G59" s="17"/>
      <c r="H59" s="17">
        <f>F59+G59</f>
        <v>0</v>
      </c>
    </row>
    <row r="60" spans="1:8" ht="31.5">
      <c r="A60" s="48" t="s">
        <v>7</v>
      </c>
      <c r="B60" s="16" t="s">
        <v>163</v>
      </c>
      <c r="C60" s="15" t="s">
        <v>180</v>
      </c>
      <c r="D60" s="17">
        <v>0</v>
      </c>
      <c r="E60" s="17">
        <v>24.1</v>
      </c>
      <c r="F60" s="17">
        <f>D60+E60</f>
        <v>24.1</v>
      </c>
      <c r="G60" s="17"/>
      <c r="H60" s="17">
        <f>F60+G60</f>
        <v>24.1</v>
      </c>
    </row>
    <row r="61" spans="1:8" ht="31.5">
      <c r="A61" s="48" t="s">
        <v>22</v>
      </c>
      <c r="B61" s="16" t="s">
        <v>162</v>
      </c>
      <c r="C61" s="15" t="s">
        <v>180</v>
      </c>
      <c r="D61" s="17">
        <v>0</v>
      </c>
      <c r="E61" s="17">
        <v>23.8</v>
      </c>
      <c r="F61" s="17">
        <f>D61+E61</f>
        <v>23.8</v>
      </c>
      <c r="G61" s="17"/>
      <c r="H61" s="17">
        <f>F61+G61</f>
        <v>23.8</v>
      </c>
    </row>
    <row r="62" spans="1:8" ht="31.5">
      <c r="A62" s="28" t="s">
        <v>231</v>
      </c>
      <c r="B62" s="16">
        <v>904</v>
      </c>
      <c r="C62" s="15" t="s">
        <v>232</v>
      </c>
      <c r="D62" s="17">
        <f>D63+D66</f>
        <v>1122.2</v>
      </c>
      <c r="E62" s="17">
        <f>E63+E66</f>
        <v>3683.7999999999997</v>
      </c>
      <c r="F62" s="17">
        <f>F63+F66</f>
        <v>4806</v>
      </c>
      <c r="G62" s="45">
        <f>G63+G66</f>
        <v>0</v>
      </c>
      <c r="H62" s="17">
        <f>H63+H66</f>
        <v>4806</v>
      </c>
    </row>
    <row r="63" spans="1:8" ht="63">
      <c r="A63" s="28" t="s">
        <v>287</v>
      </c>
      <c r="B63" s="16">
        <v>904</v>
      </c>
      <c r="C63" s="15" t="s">
        <v>233</v>
      </c>
      <c r="D63" s="17">
        <f aca="true" t="shared" si="3" ref="D63:H64">D64</f>
        <v>110.4</v>
      </c>
      <c r="E63" s="17">
        <f t="shared" si="3"/>
        <v>3662.6</v>
      </c>
      <c r="F63" s="17">
        <f t="shared" si="3"/>
        <v>3773</v>
      </c>
      <c r="G63" s="17">
        <f t="shared" si="3"/>
        <v>0</v>
      </c>
      <c r="H63" s="17">
        <f t="shared" si="3"/>
        <v>3773</v>
      </c>
    </row>
    <row r="64" spans="1:8" ht="72.75" customHeight="1">
      <c r="A64" s="28" t="s">
        <v>288</v>
      </c>
      <c r="B64" s="16" t="s">
        <v>162</v>
      </c>
      <c r="C64" s="15" t="s">
        <v>289</v>
      </c>
      <c r="D64" s="17">
        <f t="shared" si="3"/>
        <v>110.4</v>
      </c>
      <c r="E64" s="17">
        <f t="shared" si="3"/>
        <v>3662.6</v>
      </c>
      <c r="F64" s="17">
        <f t="shared" si="3"/>
        <v>3773</v>
      </c>
      <c r="G64" s="17">
        <f t="shared" si="3"/>
        <v>0</v>
      </c>
      <c r="H64" s="17">
        <f t="shared" si="3"/>
        <v>3773</v>
      </c>
    </row>
    <row r="65" spans="1:8" ht="78.75">
      <c r="A65" s="48" t="s">
        <v>268</v>
      </c>
      <c r="B65" s="16">
        <v>904</v>
      </c>
      <c r="C65" s="15" t="s">
        <v>182</v>
      </c>
      <c r="D65" s="17">
        <v>110.4</v>
      </c>
      <c r="E65" s="17">
        <v>3662.6</v>
      </c>
      <c r="F65" s="17">
        <f>D65+E65</f>
        <v>3773</v>
      </c>
      <c r="G65" s="17"/>
      <c r="H65" s="17">
        <f>F65+G65</f>
        <v>3773</v>
      </c>
    </row>
    <row r="66" spans="1:8" ht="31.5">
      <c r="A66" s="28" t="s">
        <v>264</v>
      </c>
      <c r="B66" s="16">
        <v>904</v>
      </c>
      <c r="C66" s="15" t="s">
        <v>167</v>
      </c>
      <c r="D66" s="17">
        <f aca="true" t="shared" si="4" ref="D66:H67">D67</f>
        <v>1011.8</v>
      </c>
      <c r="E66" s="17">
        <f t="shared" si="4"/>
        <v>21.2</v>
      </c>
      <c r="F66" s="17">
        <f t="shared" si="4"/>
        <v>1033</v>
      </c>
      <c r="G66" s="45">
        <f t="shared" si="4"/>
        <v>0</v>
      </c>
      <c r="H66" s="17">
        <f t="shared" si="4"/>
        <v>1033</v>
      </c>
    </row>
    <row r="67" spans="1:8" ht="27.75" customHeight="1">
      <c r="A67" s="28" t="s">
        <v>234</v>
      </c>
      <c r="B67" s="16">
        <v>904</v>
      </c>
      <c r="C67" s="15" t="s">
        <v>168</v>
      </c>
      <c r="D67" s="17">
        <f t="shared" si="4"/>
        <v>1011.8</v>
      </c>
      <c r="E67" s="17">
        <f t="shared" si="4"/>
        <v>21.2</v>
      </c>
      <c r="F67" s="17">
        <f t="shared" si="4"/>
        <v>1033</v>
      </c>
      <c r="G67" s="45">
        <f t="shared" si="4"/>
        <v>0</v>
      </c>
      <c r="H67" s="17">
        <f t="shared" si="4"/>
        <v>1033</v>
      </c>
    </row>
    <row r="68" spans="1:8" s="18" customFormat="1" ht="47.25">
      <c r="A68" s="48" t="s">
        <v>273</v>
      </c>
      <c r="B68" s="16">
        <v>904</v>
      </c>
      <c r="C68" s="15" t="s">
        <v>272</v>
      </c>
      <c r="D68" s="17">
        <v>1011.8</v>
      </c>
      <c r="E68" s="17">
        <v>21.2</v>
      </c>
      <c r="F68" s="17">
        <f>D68+E68</f>
        <v>1033</v>
      </c>
      <c r="G68" s="41"/>
      <c r="H68" s="17">
        <f>F68+G68</f>
        <v>1033</v>
      </c>
    </row>
    <row r="69" spans="1:8" ht="31.5">
      <c r="A69" s="15" t="s">
        <v>98</v>
      </c>
      <c r="B69" s="16" t="s">
        <v>122</v>
      </c>
      <c r="C69" s="15" t="s">
        <v>99</v>
      </c>
      <c r="D69" s="17">
        <f>D70+D73+D74+D77+D81+D82+D89+D87+D88+D86</f>
        <v>4406.2</v>
      </c>
      <c r="E69" s="17">
        <f>E70+E73+E74+E77+E81+E82+E89+E87+E88+E86</f>
        <v>136.7</v>
      </c>
      <c r="F69" s="17">
        <f>F70+F73+F74+F77+F81+F82+F89+F87+F88+F86</f>
        <v>4542.9</v>
      </c>
      <c r="G69" s="17">
        <f>G70+G73+G74+G77+G81+G82+G89+G87+G88+G86</f>
        <v>0</v>
      </c>
      <c r="H69" s="17">
        <f>H70+H73+H74+H77+H81+H82+H89+H87+H88+H86</f>
        <v>4542.9</v>
      </c>
    </row>
    <row r="70" spans="1:8" ht="31.5">
      <c r="A70" s="15" t="s">
        <v>100</v>
      </c>
      <c r="B70" s="16">
        <v>182</v>
      </c>
      <c r="C70" s="15" t="s">
        <v>101</v>
      </c>
      <c r="D70" s="17">
        <f>SUM(D71:D72)</f>
        <v>265.2</v>
      </c>
      <c r="E70" s="17">
        <f>SUM(E71:E72)</f>
        <v>0</v>
      </c>
      <c r="F70" s="17">
        <f>SUM(F71:F72)</f>
        <v>265.2</v>
      </c>
      <c r="G70" s="17">
        <f>SUM(G71:G72)</f>
        <v>0</v>
      </c>
      <c r="H70" s="17">
        <f>SUM(H71:H72)</f>
        <v>265.2</v>
      </c>
    </row>
    <row r="71" spans="1:8" ht="63">
      <c r="A71" s="48" t="s">
        <v>50</v>
      </c>
      <c r="B71" s="16">
        <v>182</v>
      </c>
      <c r="C71" s="15" t="s">
        <v>102</v>
      </c>
      <c r="D71" s="17">
        <v>260</v>
      </c>
      <c r="E71" s="17">
        <v>0</v>
      </c>
      <c r="F71" s="17">
        <f>D71+E71</f>
        <v>260</v>
      </c>
      <c r="G71" s="17"/>
      <c r="H71" s="17">
        <f>F71+G71</f>
        <v>260</v>
      </c>
    </row>
    <row r="72" spans="1:8" ht="47.25">
      <c r="A72" s="48" t="s">
        <v>103</v>
      </c>
      <c r="B72" s="16">
        <v>182</v>
      </c>
      <c r="C72" s="15" t="s">
        <v>104</v>
      </c>
      <c r="D72" s="17">
        <v>5.2</v>
      </c>
      <c r="E72" s="17">
        <v>0</v>
      </c>
      <c r="F72" s="17">
        <f>D72+E72</f>
        <v>5.2</v>
      </c>
      <c r="G72" s="17"/>
      <c r="H72" s="17">
        <f>F72+G72</f>
        <v>5.2</v>
      </c>
    </row>
    <row r="73" spans="1:8" ht="47.25">
      <c r="A73" s="15" t="s">
        <v>290</v>
      </c>
      <c r="B73" s="16">
        <v>182</v>
      </c>
      <c r="C73" s="15" t="s">
        <v>105</v>
      </c>
      <c r="D73" s="17">
        <v>4</v>
      </c>
      <c r="E73" s="17">
        <v>0</v>
      </c>
      <c r="F73" s="17">
        <f>D73+E73</f>
        <v>4</v>
      </c>
      <c r="G73" s="17"/>
      <c r="H73" s="17">
        <f>F73+G73</f>
        <v>4</v>
      </c>
    </row>
    <row r="74" spans="1:8" ht="47.25">
      <c r="A74" s="32" t="s">
        <v>159</v>
      </c>
      <c r="B74" s="33" t="s">
        <v>122</v>
      </c>
      <c r="C74" s="15" t="s">
        <v>136</v>
      </c>
      <c r="D74" s="17">
        <f>D75+D76</f>
        <v>63</v>
      </c>
      <c r="E74" s="17">
        <f>E75+E76</f>
        <v>0</v>
      </c>
      <c r="F74" s="17">
        <f>F75+F76</f>
        <v>63</v>
      </c>
      <c r="G74" s="17">
        <f>G75+G76</f>
        <v>0</v>
      </c>
      <c r="H74" s="17">
        <f>H75+H76</f>
        <v>63</v>
      </c>
    </row>
    <row r="75" spans="1:8" ht="47.25">
      <c r="A75" s="50" t="s">
        <v>40</v>
      </c>
      <c r="B75" s="33" t="s">
        <v>178</v>
      </c>
      <c r="C75" s="15" t="s">
        <v>41</v>
      </c>
      <c r="D75" s="17">
        <v>61</v>
      </c>
      <c r="E75" s="17">
        <v>0</v>
      </c>
      <c r="F75" s="17">
        <f>D75+E75</f>
        <v>61</v>
      </c>
      <c r="G75" s="17"/>
      <c r="H75" s="17">
        <f>F75+G75</f>
        <v>61</v>
      </c>
    </row>
    <row r="76" spans="1:8" ht="47.25">
      <c r="A76" s="50" t="s">
        <v>263</v>
      </c>
      <c r="B76" s="33" t="s">
        <v>178</v>
      </c>
      <c r="C76" s="15" t="s">
        <v>262</v>
      </c>
      <c r="D76" s="17">
        <v>2</v>
      </c>
      <c r="E76" s="17">
        <v>0</v>
      </c>
      <c r="F76" s="17">
        <f>D76+E76</f>
        <v>2</v>
      </c>
      <c r="G76" s="17"/>
      <c r="H76" s="17">
        <f>F76+G76</f>
        <v>2</v>
      </c>
    </row>
    <row r="77" spans="1:8" ht="94.5">
      <c r="A77" s="32" t="s">
        <v>153</v>
      </c>
      <c r="B77" s="33" t="s">
        <v>122</v>
      </c>
      <c r="C77" s="15" t="s">
        <v>186</v>
      </c>
      <c r="D77" s="17">
        <f>SUM(D78:D80)</f>
        <v>365.2</v>
      </c>
      <c r="E77" s="17">
        <f>SUM(E78:E80)</f>
        <v>0</v>
      </c>
      <c r="F77" s="17">
        <f>SUM(F78:F80)</f>
        <v>365.2</v>
      </c>
      <c r="G77" s="17">
        <f>SUM(G78:G80)</f>
        <v>0</v>
      </c>
      <c r="H77" s="17">
        <f>SUM(H78:H80)</f>
        <v>365.2</v>
      </c>
    </row>
    <row r="78" spans="1:8" ht="31.5">
      <c r="A78" s="50" t="s">
        <v>154</v>
      </c>
      <c r="B78" s="33" t="s">
        <v>44</v>
      </c>
      <c r="C78" s="15" t="s">
        <v>137</v>
      </c>
      <c r="D78" s="17">
        <v>30</v>
      </c>
      <c r="E78" s="17">
        <v>0</v>
      </c>
      <c r="F78" s="17">
        <f>D78+E78</f>
        <v>30</v>
      </c>
      <c r="G78" s="17"/>
      <c r="H78" s="17">
        <f>F78+G78</f>
        <v>30</v>
      </c>
    </row>
    <row r="79" spans="1:8" ht="31.5">
      <c r="A79" s="50" t="s">
        <v>235</v>
      </c>
      <c r="B79" s="33" t="s">
        <v>44</v>
      </c>
      <c r="C79" s="15" t="s">
        <v>206</v>
      </c>
      <c r="D79" s="17">
        <v>300</v>
      </c>
      <c r="E79" s="17">
        <v>0</v>
      </c>
      <c r="F79" s="17">
        <f>D79+E79</f>
        <v>300</v>
      </c>
      <c r="G79" s="17"/>
      <c r="H79" s="17">
        <f>F79+G79</f>
        <v>300</v>
      </c>
    </row>
    <row r="80" spans="1:8" ht="31.5">
      <c r="A80" s="50" t="s">
        <v>155</v>
      </c>
      <c r="B80" s="33" t="s">
        <v>291</v>
      </c>
      <c r="C80" s="15" t="s">
        <v>141</v>
      </c>
      <c r="D80" s="17">
        <v>35.2</v>
      </c>
      <c r="E80" s="17">
        <v>0</v>
      </c>
      <c r="F80" s="17">
        <f>D80+E80</f>
        <v>35.2</v>
      </c>
      <c r="G80" s="17"/>
      <c r="H80" s="17">
        <f>F80+G80</f>
        <v>35.2</v>
      </c>
    </row>
    <row r="81" spans="1:8" ht="47.25">
      <c r="A81" s="32" t="s">
        <v>144</v>
      </c>
      <c r="B81" s="33" t="s">
        <v>122</v>
      </c>
      <c r="C81" s="15" t="s">
        <v>142</v>
      </c>
      <c r="D81" s="17">
        <v>85</v>
      </c>
      <c r="E81" s="17">
        <v>0</v>
      </c>
      <c r="F81" s="17">
        <f>D81+E81</f>
        <v>85</v>
      </c>
      <c r="G81" s="17"/>
      <c r="H81" s="17">
        <f>F81+G81</f>
        <v>85</v>
      </c>
    </row>
    <row r="82" spans="1:8" ht="31.5">
      <c r="A82" s="32" t="s">
        <v>8</v>
      </c>
      <c r="B82" s="33" t="s">
        <v>178</v>
      </c>
      <c r="C82" s="15" t="s">
        <v>143</v>
      </c>
      <c r="D82" s="17">
        <f>D85+D83</f>
        <v>420</v>
      </c>
      <c r="E82" s="17">
        <f>E85+E83</f>
        <v>0</v>
      </c>
      <c r="F82" s="17">
        <f>F85+F83</f>
        <v>420</v>
      </c>
      <c r="G82" s="17">
        <f>G85+G83</f>
        <v>0</v>
      </c>
      <c r="H82" s="17">
        <f>H85+H83</f>
        <v>420</v>
      </c>
    </row>
    <row r="83" spans="1:8" ht="47.25">
      <c r="A83" s="32" t="s">
        <v>42</v>
      </c>
      <c r="B83" s="33" t="s">
        <v>178</v>
      </c>
      <c r="C83" s="15" t="s">
        <v>244</v>
      </c>
      <c r="D83" s="17">
        <f>D84</f>
        <v>20</v>
      </c>
      <c r="E83" s="17">
        <f>E84</f>
        <v>0</v>
      </c>
      <c r="F83" s="17">
        <f>F84</f>
        <v>20</v>
      </c>
      <c r="G83" s="17">
        <f>G84</f>
        <v>0</v>
      </c>
      <c r="H83" s="17">
        <f>H84</f>
        <v>20</v>
      </c>
    </row>
    <row r="84" spans="1:8" ht="47.25">
      <c r="A84" s="50" t="s">
        <v>43</v>
      </c>
      <c r="B84" s="33" t="s">
        <v>178</v>
      </c>
      <c r="C84" s="51" t="s">
        <v>242</v>
      </c>
      <c r="D84" s="17">
        <v>20</v>
      </c>
      <c r="E84" s="17">
        <v>0</v>
      </c>
      <c r="F84" s="17">
        <f>D84+E84</f>
        <v>20</v>
      </c>
      <c r="G84" s="17"/>
      <c r="H84" s="17">
        <f>F84+G84</f>
        <v>20</v>
      </c>
    </row>
    <row r="85" spans="1:8" ht="31.5">
      <c r="A85" s="32" t="s">
        <v>9</v>
      </c>
      <c r="B85" s="33" t="s">
        <v>178</v>
      </c>
      <c r="C85" s="15" t="s">
        <v>10</v>
      </c>
      <c r="D85" s="17">
        <v>400</v>
      </c>
      <c r="E85" s="17">
        <v>0</v>
      </c>
      <c r="F85" s="17">
        <f>D85+E85</f>
        <v>400</v>
      </c>
      <c r="G85" s="17"/>
      <c r="H85" s="17">
        <f>F85+G85</f>
        <v>400</v>
      </c>
    </row>
    <row r="86" spans="1:8" ht="31.5">
      <c r="A86" s="32" t="s">
        <v>148</v>
      </c>
      <c r="B86" s="33" t="s">
        <v>243</v>
      </c>
      <c r="C86" s="15" t="s">
        <v>91</v>
      </c>
      <c r="D86" s="17">
        <v>18.2</v>
      </c>
      <c r="E86" s="17">
        <v>0</v>
      </c>
      <c r="F86" s="17">
        <f>D86+E86</f>
        <v>18.2</v>
      </c>
      <c r="G86" s="17"/>
      <c r="H86" s="17">
        <f>F86+G86</f>
        <v>18.2</v>
      </c>
    </row>
    <row r="87" spans="1:8" ht="31.5" customHeight="1">
      <c r="A87" s="32" t="s">
        <v>45</v>
      </c>
      <c r="B87" s="33" t="s">
        <v>178</v>
      </c>
      <c r="C87" s="15" t="s">
        <v>245</v>
      </c>
      <c r="D87" s="17">
        <v>150</v>
      </c>
      <c r="E87" s="17">
        <v>0</v>
      </c>
      <c r="F87" s="17">
        <f>D87+E87</f>
        <v>150</v>
      </c>
      <c r="G87" s="17"/>
      <c r="H87" s="17">
        <f>F87+G87</f>
        <v>150</v>
      </c>
    </row>
    <row r="88" spans="1:8" ht="31.5" customHeight="1">
      <c r="A88" s="32" t="s">
        <v>46</v>
      </c>
      <c r="B88" s="33" t="s">
        <v>243</v>
      </c>
      <c r="C88" s="15" t="s">
        <v>246</v>
      </c>
      <c r="D88" s="17">
        <v>1324.2</v>
      </c>
      <c r="E88" s="17">
        <v>0</v>
      </c>
      <c r="F88" s="17">
        <f>D88+E88</f>
        <v>1324.2</v>
      </c>
      <c r="G88" s="17"/>
      <c r="H88" s="17">
        <f>F88+G88</f>
        <v>1324.2</v>
      </c>
    </row>
    <row r="89" spans="1:8" ht="31.5" customHeight="1">
      <c r="A89" s="32" t="s">
        <v>107</v>
      </c>
      <c r="B89" s="33" t="s">
        <v>122</v>
      </c>
      <c r="C89" s="15" t="s">
        <v>124</v>
      </c>
      <c r="D89" s="34">
        <f>D91</f>
        <v>1711.4</v>
      </c>
      <c r="E89" s="34">
        <f>E91</f>
        <v>136.7</v>
      </c>
      <c r="F89" s="34">
        <f>F90</f>
        <v>1848.1</v>
      </c>
      <c r="G89" s="34">
        <f>G90</f>
        <v>0</v>
      </c>
      <c r="H89" s="34">
        <f>H90</f>
        <v>1848.1</v>
      </c>
    </row>
    <row r="90" spans="1:8" ht="15.75" customHeight="1">
      <c r="A90" s="48" t="s">
        <v>140</v>
      </c>
      <c r="B90" s="16" t="s">
        <v>122</v>
      </c>
      <c r="C90" s="15" t="s">
        <v>139</v>
      </c>
      <c r="D90" s="34"/>
      <c r="E90" s="34"/>
      <c r="F90" s="34">
        <f>F91+F92+F93</f>
        <v>1848.1</v>
      </c>
      <c r="G90" s="34">
        <f>G91+G92+G93</f>
        <v>0</v>
      </c>
      <c r="H90" s="34">
        <f>H91+H92+H93</f>
        <v>1848.1</v>
      </c>
    </row>
    <row r="91" spans="1:8" ht="15.75" customHeight="1">
      <c r="A91" s="48" t="s">
        <v>140</v>
      </c>
      <c r="B91" s="16" t="s">
        <v>122</v>
      </c>
      <c r="C91" s="15" t="s">
        <v>139</v>
      </c>
      <c r="D91" s="17">
        <v>1711.4</v>
      </c>
      <c r="E91" s="17">
        <f>80+56.7</f>
        <v>136.7</v>
      </c>
      <c r="F91" s="17">
        <v>1673.1</v>
      </c>
      <c r="G91" s="41"/>
      <c r="H91" s="17">
        <f>F91+G91</f>
        <v>1673.1</v>
      </c>
    </row>
    <row r="92" spans="1:8" ht="15.75" customHeight="1">
      <c r="A92" s="48" t="s">
        <v>140</v>
      </c>
      <c r="B92" s="16" t="s">
        <v>162</v>
      </c>
      <c r="C92" s="15" t="s">
        <v>139</v>
      </c>
      <c r="D92" s="17"/>
      <c r="E92" s="17"/>
      <c r="F92" s="17">
        <v>175</v>
      </c>
      <c r="G92" s="17">
        <v>0</v>
      </c>
      <c r="H92" s="17">
        <f>F92+G92</f>
        <v>175</v>
      </c>
    </row>
    <row r="93" spans="1:8" ht="21" customHeight="1" hidden="1">
      <c r="A93" s="48" t="s">
        <v>140</v>
      </c>
      <c r="B93" s="16" t="s">
        <v>163</v>
      </c>
      <c r="C93" s="15" t="s">
        <v>139</v>
      </c>
      <c r="D93" s="17"/>
      <c r="E93" s="17"/>
      <c r="F93" s="17">
        <v>0</v>
      </c>
      <c r="G93" s="17"/>
      <c r="H93" s="17">
        <f>F93+G93</f>
        <v>0</v>
      </c>
    </row>
    <row r="94" spans="1:8" ht="15.75">
      <c r="A94" s="15" t="s">
        <v>237</v>
      </c>
      <c r="B94" s="16" t="s">
        <v>122</v>
      </c>
      <c r="C94" s="15" t="s">
        <v>156</v>
      </c>
      <c r="D94" s="17">
        <f aca="true" t="shared" si="5" ref="D94:H95">D95</f>
        <v>380</v>
      </c>
      <c r="E94" s="17">
        <f t="shared" si="5"/>
        <v>13</v>
      </c>
      <c r="F94" s="17">
        <f t="shared" si="5"/>
        <v>393</v>
      </c>
      <c r="G94" s="17">
        <f t="shared" si="5"/>
        <v>0</v>
      </c>
      <c r="H94" s="17">
        <f t="shared" si="5"/>
        <v>393</v>
      </c>
    </row>
    <row r="95" spans="1:8" ht="15.75">
      <c r="A95" s="15" t="s">
        <v>85</v>
      </c>
      <c r="B95" s="16" t="s">
        <v>122</v>
      </c>
      <c r="C95" s="15" t="s">
        <v>84</v>
      </c>
      <c r="D95" s="17">
        <f t="shared" si="5"/>
        <v>380</v>
      </c>
      <c r="E95" s="17">
        <f t="shared" si="5"/>
        <v>13</v>
      </c>
      <c r="F95" s="17">
        <f t="shared" si="5"/>
        <v>393</v>
      </c>
      <c r="G95" s="17">
        <f t="shared" si="5"/>
        <v>0</v>
      </c>
      <c r="H95" s="17">
        <f t="shared" si="5"/>
        <v>393</v>
      </c>
    </row>
    <row r="96" spans="1:8" ht="15.75">
      <c r="A96" s="48" t="s">
        <v>85</v>
      </c>
      <c r="B96" s="16" t="s">
        <v>162</v>
      </c>
      <c r="C96" s="15" t="s">
        <v>84</v>
      </c>
      <c r="D96" s="17">
        <v>380</v>
      </c>
      <c r="E96" s="17">
        <v>13</v>
      </c>
      <c r="F96" s="17">
        <f>D96+E96</f>
        <v>393</v>
      </c>
      <c r="G96" s="17"/>
      <c r="H96" s="17">
        <f>F96+G96</f>
        <v>393</v>
      </c>
    </row>
    <row r="97" spans="1:8" ht="15.75">
      <c r="A97" s="12" t="s">
        <v>108</v>
      </c>
      <c r="B97" s="13" t="s">
        <v>122</v>
      </c>
      <c r="C97" s="12" t="s">
        <v>109</v>
      </c>
      <c r="D97" s="14">
        <f>D98+D162+D171+D152+D166</f>
        <v>419660.80000000005</v>
      </c>
      <c r="E97" s="35">
        <f>E98+E162+E171+E152+E166</f>
        <v>-18737.3</v>
      </c>
      <c r="F97" s="14">
        <f>F98+F162+F171+F152+F166</f>
        <v>400923.5</v>
      </c>
      <c r="G97" s="14">
        <f>G98+G162+G171+G152+G166</f>
        <v>39441.00000000001</v>
      </c>
      <c r="H97" s="14">
        <f>H98+H162+H171+H152+H166</f>
        <v>440364.5</v>
      </c>
    </row>
    <row r="98" spans="1:8" ht="31.5" customHeight="1">
      <c r="A98" s="36" t="s">
        <v>195</v>
      </c>
      <c r="B98" s="13" t="s">
        <v>122</v>
      </c>
      <c r="C98" s="12" t="s">
        <v>110</v>
      </c>
      <c r="D98" s="37">
        <f>D118+D99+D138</f>
        <v>420058.7</v>
      </c>
      <c r="E98" s="35">
        <f>E118+E99+E138</f>
        <v>-18737.3</v>
      </c>
      <c r="F98" s="37">
        <f>F118+F99+F138</f>
        <v>401321.39999999997</v>
      </c>
      <c r="G98" s="37">
        <f>G118+G99+G138</f>
        <v>39439.100000000006</v>
      </c>
      <c r="H98" s="37">
        <f>H118+H99+H138</f>
        <v>440760.5</v>
      </c>
    </row>
    <row r="99" spans="1:8" ht="31.5">
      <c r="A99" s="12" t="s">
        <v>157</v>
      </c>
      <c r="B99" s="13" t="s">
        <v>122</v>
      </c>
      <c r="C99" s="12" t="s">
        <v>111</v>
      </c>
      <c r="D99" s="35">
        <f>D101+D104</f>
        <v>76856.5</v>
      </c>
      <c r="E99" s="35">
        <f>E101+E104</f>
        <v>-19227</v>
      </c>
      <c r="F99" s="35">
        <f>F101+F104</f>
        <v>57629.5</v>
      </c>
      <c r="G99" s="35">
        <f>G101+G104</f>
        <v>36839.100000000006</v>
      </c>
      <c r="H99" s="35">
        <f>H101+H104</f>
        <v>94468.6</v>
      </c>
    </row>
    <row r="100" spans="1:8" ht="17.25" customHeight="1">
      <c r="A100" s="38" t="s">
        <v>175</v>
      </c>
      <c r="B100" s="16" t="s">
        <v>122</v>
      </c>
      <c r="C100" s="15" t="s">
        <v>207</v>
      </c>
      <c r="D100" s="17">
        <f>D106+D110+D109+D107+D111+D113+D108</f>
        <v>46656.5</v>
      </c>
      <c r="E100" s="17">
        <f>E106+E110+E109+E107+E111+E113+E108</f>
        <v>10973</v>
      </c>
      <c r="F100" s="17">
        <f>F106+F110+F109+F107+F111+F113+F108</f>
        <v>57629.5</v>
      </c>
      <c r="G100" s="17">
        <f>G106+G110+G109+G107+G111+G113+G108+G112</f>
        <v>5391.3</v>
      </c>
      <c r="H100" s="17">
        <f>H106+H110+H109+H107+H111+H113+H108+H112</f>
        <v>63020.8</v>
      </c>
    </row>
    <row r="101" spans="1:8" ht="31.5">
      <c r="A101" s="39" t="s">
        <v>16</v>
      </c>
      <c r="B101" s="13"/>
      <c r="C101" s="12"/>
      <c r="D101" s="14">
        <f>D103+D102</f>
        <v>0</v>
      </c>
      <c r="E101" s="14">
        <f>E103+E102</f>
        <v>0</v>
      </c>
      <c r="F101" s="14">
        <f>F103+F102</f>
        <v>0</v>
      </c>
      <c r="G101" s="14">
        <f>G103+G102</f>
        <v>1247.8</v>
      </c>
      <c r="H101" s="14">
        <f>H103+H102</f>
        <v>1247.8</v>
      </c>
    </row>
    <row r="102" spans="1:8" ht="38.25" customHeight="1" hidden="1">
      <c r="A102" s="15" t="s">
        <v>150</v>
      </c>
      <c r="B102" s="16" t="s">
        <v>162</v>
      </c>
      <c r="C102" s="15" t="s">
        <v>13</v>
      </c>
      <c r="D102" s="14"/>
      <c r="E102" s="14"/>
      <c r="F102" s="17">
        <f>D102+E102</f>
        <v>0</v>
      </c>
      <c r="G102" s="14"/>
      <c r="H102" s="14"/>
    </row>
    <row r="103" spans="1:8" ht="47.25">
      <c r="A103" s="28" t="s">
        <v>421</v>
      </c>
      <c r="B103" s="16" t="s">
        <v>163</v>
      </c>
      <c r="C103" s="15" t="s">
        <v>424</v>
      </c>
      <c r="D103" s="17"/>
      <c r="E103" s="17"/>
      <c r="F103" s="17">
        <f>D103+E103</f>
        <v>0</v>
      </c>
      <c r="G103" s="17">
        <v>1247.8</v>
      </c>
      <c r="H103" s="17">
        <f>F103+G103</f>
        <v>1247.8</v>
      </c>
    </row>
    <row r="104" spans="1:8" ht="31.5">
      <c r="A104" s="39" t="s">
        <v>238</v>
      </c>
      <c r="B104" s="13"/>
      <c r="C104" s="21"/>
      <c r="D104" s="37">
        <f>SUM(D106:D117)</f>
        <v>76856.5</v>
      </c>
      <c r="E104" s="35">
        <f>SUM(E106:E117)</f>
        <v>-19227</v>
      </c>
      <c r="F104" s="37">
        <f>SUM(F105:F117)</f>
        <v>57629.5</v>
      </c>
      <c r="G104" s="37">
        <f>SUM(G105:G117)</f>
        <v>35591.3</v>
      </c>
      <c r="H104" s="37">
        <f>SUM(H105:H117)</f>
        <v>93220.8</v>
      </c>
    </row>
    <row r="105" spans="1:9" ht="47.25">
      <c r="A105" s="28" t="s">
        <v>420</v>
      </c>
      <c r="B105" s="16" t="s">
        <v>162</v>
      </c>
      <c r="C105" s="15" t="s">
        <v>419</v>
      </c>
      <c r="D105" s="29"/>
      <c r="E105" s="41"/>
      <c r="F105" s="29">
        <v>0</v>
      </c>
      <c r="G105" s="29">
        <v>30200</v>
      </c>
      <c r="H105" s="29">
        <f>F105+G105</f>
        <v>30200</v>
      </c>
      <c r="I105" s="1"/>
    </row>
    <row r="106" spans="1:8" ht="47.25">
      <c r="A106" s="48" t="s">
        <v>342</v>
      </c>
      <c r="B106" s="16">
        <v>904</v>
      </c>
      <c r="C106" s="15" t="s">
        <v>165</v>
      </c>
      <c r="D106" s="17">
        <v>772.4</v>
      </c>
      <c r="E106" s="17">
        <v>0</v>
      </c>
      <c r="F106" s="17">
        <f>D106+E106</f>
        <v>772.4</v>
      </c>
      <c r="G106" s="17"/>
      <c r="H106" s="17">
        <f>F106+G106</f>
        <v>772.4</v>
      </c>
    </row>
    <row r="107" spans="1:8" ht="15.75" customHeight="1" hidden="1">
      <c r="A107" s="48" t="s">
        <v>267</v>
      </c>
      <c r="B107" s="16" t="s">
        <v>163</v>
      </c>
      <c r="C107" s="15" t="s">
        <v>169</v>
      </c>
      <c r="D107" s="17">
        <v>0</v>
      </c>
      <c r="E107" s="41"/>
      <c r="F107" s="17">
        <f>D107+E107</f>
        <v>0</v>
      </c>
      <c r="G107" s="41"/>
      <c r="H107" s="17">
        <f aca="true" t="shared" si="6" ref="H107:H117">F107+G107</f>
        <v>0</v>
      </c>
    </row>
    <row r="108" spans="1:8" ht="31.5">
      <c r="A108" s="48" t="s">
        <v>343</v>
      </c>
      <c r="B108" s="16" t="s">
        <v>164</v>
      </c>
      <c r="C108" s="15" t="s">
        <v>292</v>
      </c>
      <c r="D108" s="17">
        <v>4500</v>
      </c>
      <c r="E108" s="17">
        <v>4500</v>
      </c>
      <c r="F108" s="17">
        <f>D108+E108</f>
        <v>9000</v>
      </c>
      <c r="G108" s="17">
        <v>4500</v>
      </c>
      <c r="H108" s="17">
        <f t="shared" si="6"/>
        <v>13500</v>
      </c>
    </row>
    <row r="109" spans="1:8" ht="94.5">
      <c r="A109" s="48" t="s">
        <v>344</v>
      </c>
      <c r="B109" s="16" t="s">
        <v>162</v>
      </c>
      <c r="C109" s="15" t="s">
        <v>277</v>
      </c>
      <c r="D109" s="17">
        <v>0</v>
      </c>
      <c r="E109" s="17">
        <v>1150.5</v>
      </c>
      <c r="F109" s="17">
        <f>D109+E109</f>
        <v>1150.5</v>
      </c>
      <c r="G109" s="17"/>
      <c r="H109" s="17">
        <f t="shared" si="6"/>
        <v>1150.5</v>
      </c>
    </row>
    <row r="110" spans="1:8" ht="31.5" customHeight="1">
      <c r="A110" s="48" t="s">
        <v>345</v>
      </c>
      <c r="B110" s="16" t="s">
        <v>162</v>
      </c>
      <c r="C110" s="15" t="s">
        <v>208</v>
      </c>
      <c r="D110" s="17">
        <v>40434.1</v>
      </c>
      <c r="E110" s="17">
        <v>0</v>
      </c>
      <c r="F110" s="17">
        <f>D110+E110</f>
        <v>40434.1</v>
      </c>
      <c r="G110" s="17"/>
      <c r="H110" s="17">
        <f t="shared" si="6"/>
        <v>40434.1</v>
      </c>
    </row>
    <row r="111" spans="1:8" ht="15.75" customHeight="1">
      <c r="A111" s="48" t="s">
        <v>347</v>
      </c>
      <c r="B111" s="16" t="s">
        <v>216</v>
      </c>
      <c r="C111" s="15" t="s">
        <v>274</v>
      </c>
      <c r="D111" s="17">
        <v>950</v>
      </c>
      <c r="E111" s="17">
        <v>0</v>
      </c>
      <c r="F111" s="17">
        <f aca="true" t="shared" si="7" ref="F111:F117">D111+E111</f>
        <v>950</v>
      </c>
      <c r="G111" s="17"/>
      <c r="H111" s="17">
        <f t="shared" si="6"/>
        <v>950</v>
      </c>
    </row>
    <row r="112" spans="1:8" ht="31.5" customHeight="1">
      <c r="A112" s="48" t="s">
        <v>429</v>
      </c>
      <c r="B112" s="16" t="s">
        <v>162</v>
      </c>
      <c r="C112" s="15" t="s">
        <v>423</v>
      </c>
      <c r="D112" s="17">
        <v>0</v>
      </c>
      <c r="E112" s="17"/>
      <c r="F112" s="17">
        <f t="shared" si="7"/>
        <v>0</v>
      </c>
      <c r="G112" s="17">
        <v>891.3</v>
      </c>
      <c r="H112" s="17">
        <f t="shared" si="6"/>
        <v>891.3</v>
      </c>
    </row>
    <row r="113" spans="1:8" ht="94.5">
      <c r="A113" s="48" t="s">
        <v>346</v>
      </c>
      <c r="B113" s="16" t="s">
        <v>162</v>
      </c>
      <c r="C113" s="15" t="s">
        <v>278</v>
      </c>
      <c r="D113" s="17">
        <v>0</v>
      </c>
      <c r="E113" s="17">
        <v>5322.5</v>
      </c>
      <c r="F113" s="17">
        <f t="shared" si="7"/>
        <v>5322.5</v>
      </c>
      <c r="G113" s="17"/>
      <c r="H113" s="17">
        <f t="shared" si="6"/>
        <v>5322.5</v>
      </c>
    </row>
    <row r="114" spans="1:8" ht="31.5" hidden="1">
      <c r="A114" s="15" t="s">
        <v>293</v>
      </c>
      <c r="B114" s="16" t="s">
        <v>162</v>
      </c>
      <c r="C114" s="15" t="s">
        <v>12</v>
      </c>
      <c r="D114" s="17">
        <v>0</v>
      </c>
      <c r="E114" s="17"/>
      <c r="F114" s="17">
        <f t="shared" si="7"/>
        <v>0</v>
      </c>
      <c r="G114" s="17"/>
      <c r="H114" s="17">
        <f t="shared" si="6"/>
        <v>0</v>
      </c>
    </row>
    <row r="115" spans="1:8" ht="15.75" hidden="1">
      <c r="A115" s="15" t="s">
        <v>25</v>
      </c>
      <c r="B115" s="16" t="s">
        <v>162</v>
      </c>
      <c r="C115" s="15" t="s">
        <v>60</v>
      </c>
      <c r="D115" s="17">
        <v>0</v>
      </c>
      <c r="E115" s="17"/>
      <c r="F115" s="17">
        <f t="shared" si="7"/>
        <v>0</v>
      </c>
      <c r="G115" s="17"/>
      <c r="H115" s="17">
        <f t="shared" si="6"/>
        <v>0</v>
      </c>
    </row>
    <row r="116" spans="1:8" ht="31.5" hidden="1">
      <c r="A116" s="15" t="s">
        <v>150</v>
      </c>
      <c r="B116" s="16" t="s">
        <v>162</v>
      </c>
      <c r="C116" s="15" t="s">
        <v>294</v>
      </c>
      <c r="D116" s="17">
        <v>0</v>
      </c>
      <c r="E116" s="17"/>
      <c r="F116" s="17">
        <f t="shared" si="7"/>
        <v>0</v>
      </c>
      <c r="G116" s="17"/>
      <c r="H116" s="17">
        <f t="shared" si="6"/>
        <v>0</v>
      </c>
    </row>
    <row r="117" spans="1:8" ht="31.5" hidden="1">
      <c r="A117" s="15" t="s">
        <v>295</v>
      </c>
      <c r="B117" s="16" t="s">
        <v>162</v>
      </c>
      <c r="C117" s="15" t="s">
        <v>296</v>
      </c>
      <c r="D117" s="17">
        <v>30200</v>
      </c>
      <c r="E117" s="41">
        <v>-30200</v>
      </c>
      <c r="F117" s="17">
        <f t="shared" si="7"/>
        <v>0</v>
      </c>
      <c r="G117" s="41"/>
      <c r="H117" s="17">
        <f t="shared" si="6"/>
        <v>0</v>
      </c>
    </row>
    <row r="118" spans="1:8" ht="15.75">
      <c r="A118" s="12" t="s">
        <v>305</v>
      </c>
      <c r="B118" s="13" t="s">
        <v>122</v>
      </c>
      <c r="C118" s="12" t="s">
        <v>209</v>
      </c>
      <c r="D118" s="35">
        <f>D119</f>
        <v>342627.3</v>
      </c>
      <c r="E118" s="42">
        <f>E119</f>
        <v>0</v>
      </c>
      <c r="F118" s="14">
        <f>F119</f>
        <v>342627.3</v>
      </c>
      <c r="G118" s="14">
        <f>G119</f>
        <v>2600</v>
      </c>
      <c r="H118" s="14">
        <f>H119</f>
        <v>345227.3</v>
      </c>
    </row>
    <row r="119" spans="1:8" ht="15.75">
      <c r="A119" s="39" t="s">
        <v>239</v>
      </c>
      <c r="B119" s="13"/>
      <c r="C119" s="15"/>
      <c r="D119" s="35">
        <f>D120+D123</f>
        <v>342627.3</v>
      </c>
      <c r="E119" s="42">
        <f>E120+E123</f>
        <v>0</v>
      </c>
      <c r="F119" s="14">
        <f>F120+F123</f>
        <v>342627.3</v>
      </c>
      <c r="G119" s="14">
        <f>G120+G123</f>
        <v>2600</v>
      </c>
      <c r="H119" s="14">
        <f>H120+H123</f>
        <v>345227.3</v>
      </c>
    </row>
    <row r="120" spans="1:8" ht="15.75">
      <c r="A120" s="12" t="s">
        <v>14</v>
      </c>
      <c r="B120" s="13"/>
      <c r="C120" s="12"/>
      <c r="D120" s="35">
        <f>SUM(D121:D122)</f>
        <v>240.79999999999998</v>
      </c>
      <c r="E120" s="42">
        <f>SUM(E121:E122)</f>
        <v>0</v>
      </c>
      <c r="F120" s="14">
        <f>SUM(F121:F122)</f>
        <v>240.79999999999998</v>
      </c>
      <c r="G120" s="14">
        <f>SUM(G121:G122)</f>
        <v>0</v>
      </c>
      <c r="H120" s="14">
        <f>SUM(H121:H122)</f>
        <v>240.79999999999998</v>
      </c>
    </row>
    <row r="121" spans="1:8" ht="47.25">
      <c r="A121" s="15" t="s">
        <v>297</v>
      </c>
      <c r="B121" s="16" t="s">
        <v>162</v>
      </c>
      <c r="C121" s="51" t="s">
        <v>236</v>
      </c>
      <c r="D121" s="17">
        <v>12.6</v>
      </c>
      <c r="E121" s="17">
        <v>0</v>
      </c>
      <c r="F121" s="17">
        <f>D121+E121</f>
        <v>12.6</v>
      </c>
      <c r="G121" s="17"/>
      <c r="H121" s="17">
        <f>F121+G121</f>
        <v>12.6</v>
      </c>
    </row>
    <row r="122" spans="1:8" ht="31.5">
      <c r="A122" s="15" t="s">
        <v>298</v>
      </c>
      <c r="B122" s="16" t="s">
        <v>162</v>
      </c>
      <c r="C122" s="15" t="s">
        <v>307</v>
      </c>
      <c r="D122" s="17">
        <v>228.2</v>
      </c>
      <c r="E122" s="45">
        <v>0</v>
      </c>
      <c r="F122" s="17">
        <f>D122+E122</f>
        <v>228.2</v>
      </c>
      <c r="G122" s="45"/>
      <c r="H122" s="17">
        <f>F122+G122</f>
        <v>228.2</v>
      </c>
    </row>
    <row r="123" spans="1:8" ht="15.75">
      <c r="A123" s="12" t="s">
        <v>11</v>
      </c>
      <c r="B123" s="13"/>
      <c r="C123" s="12"/>
      <c r="D123" s="14">
        <f>D135+D124</f>
        <v>342386.5</v>
      </c>
      <c r="E123" s="14">
        <f>E135+E124</f>
        <v>0</v>
      </c>
      <c r="F123" s="14">
        <f>F135+F124</f>
        <v>342386.5</v>
      </c>
      <c r="G123" s="14">
        <f>G135+G124</f>
        <v>2600</v>
      </c>
      <c r="H123" s="14">
        <f>H135+H124</f>
        <v>344986.5</v>
      </c>
    </row>
    <row r="124" spans="1:8" ht="31.5">
      <c r="A124" s="15" t="s">
        <v>59</v>
      </c>
      <c r="B124" s="16"/>
      <c r="C124" s="15"/>
      <c r="D124" s="17">
        <f>D125+D126</f>
        <v>29952.199999999997</v>
      </c>
      <c r="E124" s="17">
        <f>E125+E126</f>
        <v>0</v>
      </c>
      <c r="F124" s="17">
        <f>F125+F126</f>
        <v>29952.199999999997</v>
      </c>
      <c r="G124" s="17">
        <f>G125+G126</f>
        <v>2600</v>
      </c>
      <c r="H124" s="17">
        <f>H125+H126</f>
        <v>32552.199999999997</v>
      </c>
    </row>
    <row r="125" spans="1:8" ht="31.5">
      <c r="A125" s="91" t="s">
        <v>87</v>
      </c>
      <c r="B125" s="16" t="s">
        <v>162</v>
      </c>
      <c r="C125" s="15" t="s">
        <v>166</v>
      </c>
      <c r="D125" s="17">
        <v>22000.3</v>
      </c>
      <c r="E125" s="17">
        <v>0</v>
      </c>
      <c r="F125" s="17">
        <f>D125+E125</f>
        <v>22000.3</v>
      </c>
      <c r="G125" s="17">
        <v>2600</v>
      </c>
      <c r="H125" s="17">
        <f>F125+G125</f>
        <v>24600.3</v>
      </c>
    </row>
    <row r="126" spans="1:8" ht="31.5">
      <c r="A126" s="15" t="s">
        <v>89</v>
      </c>
      <c r="B126" s="16" t="s">
        <v>122</v>
      </c>
      <c r="C126" s="15" t="s">
        <v>88</v>
      </c>
      <c r="D126" s="17">
        <f>SUM(D127:D134)</f>
        <v>7951.9</v>
      </c>
      <c r="E126" s="17">
        <f>SUM(E127:E134)</f>
        <v>0</v>
      </c>
      <c r="F126" s="17">
        <f>SUM(F127:F134)</f>
        <v>7951.9</v>
      </c>
      <c r="G126" s="17">
        <f>SUM(G127:G134)</f>
        <v>0</v>
      </c>
      <c r="H126" s="17">
        <f>SUM(H127:H134)</f>
        <v>7951.9</v>
      </c>
    </row>
    <row r="127" spans="1:8" s="94" customFormat="1" ht="31.5">
      <c r="A127" s="91" t="s">
        <v>348</v>
      </c>
      <c r="B127" s="92" t="s">
        <v>162</v>
      </c>
      <c r="C127" s="91" t="s">
        <v>210</v>
      </c>
      <c r="D127" s="93">
        <v>2669</v>
      </c>
      <c r="E127" s="93">
        <v>0</v>
      </c>
      <c r="F127" s="93">
        <f>D127+E127</f>
        <v>2669</v>
      </c>
      <c r="G127" s="93"/>
      <c r="H127" s="93">
        <f>G127+F127</f>
        <v>2669</v>
      </c>
    </row>
    <row r="128" spans="1:8" s="94" customFormat="1" ht="31.5">
      <c r="A128" s="91" t="s">
        <v>349</v>
      </c>
      <c r="B128" s="92" t="s">
        <v>162</v>
      </c>
      <c r="C128" s="91" t="s">
        <v>211</v>
      </c>
      <c r="D128" s="93">
        <v>832.1</v>
      </c>
      <c r="E128" s="93">
        <v>0</v>
      </c>
      <c r="F128" s="93">
        <f aca="true" t="shared" si="8" ref="F128:F134">D128+E128</f>
        <v>832.1</v>
      </c>
      <c r="G128" s="93"/>
      <c r="H128" s="93">
        <f aca="true" t="shared" si="9" ref="H128:H134">G128+F128</f>
        <v>832.1</v>
      </c>
    </row>
    <row r="129" spans="1:8" s="94" customFormat="1" ht="31.5">
      <c r="A129" s="91" t="s">
        <v>350</v>
      </c>
      <c r="B129" s="92" t="s">
        <v>162</v>
      </c>
      <c r="C129" s="91" t="s">
        <v>254</v>
      </c>
      <c r="D129" s="93">
        <v>241.5</v>
      </c>
      <c r="E129" s="93">
        <v>0</v>
      </c>
      <c r="F129" s="93">
        <f t="shared" si="8"/>
        <v>241.5</v>
      </c>
      <c r="G129" s="93"/>
      <c r="H129" s="93">
        <f t="shared" si="9"/>
        <v>241.5</v>
      </c>
    </row>
    <row r="130" spans="1:8" s="94" customFormat="1" ht="31.5">
      <c r="A130" s="91" t="s">
        <v>351</v>
      </c>
      <c r="B130" s="92" t="s">
        <v>163</v>
      </c>
      <c r="C130" s="91" t="s">
        <v>212</v>
      </c>
      <c r="D130" s="93">
        <v>1217.9</v>
      </c>
      <c r="E130" s="93">
        <v>0</v>
      </c>
      <c r="F130" s="93">
        <f t="shared" si="8"/>
        <v>1217.9</v>
      </c>
      <c r="G130" s="93"/>
      <c r="H130" s="93">
        <f t="shared" si="9"/>
        <v>1217.9</v>
      </c>
    </row>
    <row r="131" spans="1:8" s="94" customFormat="1" ht="31.5">
      <c r="A131" s="91" t="s">
        <v>352</v>
      </c>
      <c r="B131" s="92" t="s">
        <v>162</v>
      </c>
      <c r="C131" s="91" t="s">
        <v>213</v>
      </c>
      <c r="D131" s="93">
        <v>482</v>
      </c>
      <c r="E131" s="93">
        <v>0</v>
      </c>
      <c r="F131" s="93">
        <f t="shared" si="8"/>
        <v>482</v>
      </c>
      <c r="G131" s="93"/>
      <c r="H131" s="93">
        <f t="shared" si="9"/>
        <v>482</v>
      </c>
    </row>
    <row r="132" spans="1:8" s="94" customFormat="1" ht="47.25">
      <c r="A132" s="91" t="s">
        <v>353</v>
      </c>
      <c r="B132" s="92" t="s">
        <v>162</v>
      </c>
      <c r="C132" s="91" t="s">
        <v>214</v>
      </c>
      <c r="D132" s="93">
        <v>1676.5</v>
      </c>
      <c r="E132" s="93">
        <v>0</v>
      </c>
      <c r="F132" s="93">
        <f t="shared" si="8"/>
        <v>1676.5</v>
      </c>
      <c r="G132" s="93"/>
      <c r="H132" s="93">
        <f t="shared" si="9"/>
        <v>1676.5</v>
      </c>
    </row>
    <row r="133" spans="1:8" s="94" customFormat="1" ht="63">
      <c r="A133" s="91" t="s">
        <v>354</v>
      </c>
      <c r="B133" s="92" t="s">
        <v>162</v>
      </c>
      <c r="C133" s="91" t="s">
        <v>255</v>
      </c>
      <c r="D133" s="93">
        <v>0.7</v>
      </c>
      <c r="E133" s="93">
        <v>0</v>
      </c>
      <c r="F133" s="93">
        <f t="shared" si="8"/>
        <v>0.7</v>
      </c>
      <c r="G133" s="93"/>
      <c r="H133" s="93">
        <f t="shared" si="9"/>
        <v>0.7</v>
      </c>
    </row>
    <row r="134" spans="1:8" s="94" customFormat="1" ht="31.5">
      <c r="A134" s="91" t="s">
        <v>355</v>
      </c>
      <c r="B134" s="92" t="s">
        <v>162</v>
      </c>
      <c r="C134" s="91" t="s">
        <v>215</v>
      </c>
      <c r="D134" s="93">
        <v>832.2</v>
      </c>
      <c r="E134" s="93">
        <v>0</v>
      </c>
      <c r="F134" s="93">
        <f t="shared" si="8"/>
        <v>832.2</v>
      </c>
      <c r="G134" s="93"/>
      <c r="H134" s="93">
        <f t="shared" si="9"/>
        <v>832.2</v>
      </c>
    </row>
    <row r="135" spans="1:8" ht="15.75">
      <c r="A135" s="44" t="s">
        <v>176</v>
      </c>
      <c r="B135" s="16" t="s">
        <v>122</v>
      </c>
      <c r="C135" s="15" t="s">
        <v>86</v>
      </c>
      <c r="D135" s="17">
        <f>D136+D137</f>
        <v>312434.3</v>
      </c>
      <c r="E135" s="17">
        <f>E136+E137</f>
        <v>0</v>
      </c>
      <c r="F135" s="17">
        <f>F136+F137</f>
        <v>312434.3</v>
      </c>
      <c r="G135" s="17">
        <f>G136+G137</f>
        <v>0</v>
      </c>
      <c r="H135" s="17">
        <f>H136+H137</f>
        <v>312434.3</v>
      </c>
    </row>
    <row r="136" spans="1:8" ht="94.5">
      <c r="A136" s="28" t="s">
        <v>256</v>
      </c>
      <c r="B136" s="16" t="s">
        <v>163</v>
      </c>
      <c r="C136" s="15" t="s">
        <v>161</v>
      </c>
      <c r="D136" s="17">
        <v>194142.3</v>
      </c>
      <c r="E136" s="17">
        <v>0</v>
      </c>
      <c r="F136" s="17">
        <f>D136+E136</f>
        <v>194142.3</v>
      </c>
      <c r="G136" s="17"/>
      <c r="H136" s="17">
        <f>F136+G136</f>
        <v>194142.3</v>
      </c>
    </row>
    <row r="137" spans="1:8" ht="47.25">
      <c r="A137" s="28" t="s">
        <v>257</v>
      </c>
      <c r="B137" s="16" t="s">
        <v>163</v>
      </c>
      <c r="C137" s="15" t="s">
        <v>106</v>
      </c>
      <c r="D137" s="17">
        <v>118292</v>
      </c>
      <c r="E137" s="17">
        <v>0</v>
      </c>
      <c r="F137" s="17">
        <f>D137+E137</f>
        <v>118292</v>
      </c>
      <c r="G137" s="17"/>
      <c r="H137" s="17">
        <f>F137+G137</f>
        <v>118292</v>
      </c>
    </row>
    <row r="138" spans="1:8" ht="15.75">
      <c r="A138" s="36" t="s">
        <v>170</v>
      </c>
      <c r="B138" s="13" t="s">
        <v>122</v>
      </c>
      <c r="C138" s="12" t="s">
        <v>196</v>
      </c>
      <c r="D138" s="14">
        <f>D139+D144+D149</f>
        <v>574.9000000000001</v>
      </c>
      <c r="E138" s="14">
        <f>E139+E144+E149</f>
        <v>489.7</v>
      </c>
      <c r="F138" s="14">
        <f>F139+F144+F149</f>
        <v>1064.6</v>
      </c>
      <c r="G138" s="14">
        <f>G139+G144+G149</f>
        <v>0</v>
      </c>
      <c r="H138" s="14">
        <f>H139+H144+H149</f>
        <v>1064.6</v>
      </c>
    </row>
    <row r="139" spans="1:8" ht="47.25">
      <c r="A139" s="15" t="s">
        <v>172</v>
      </c>
      <c r="B139" s="16" t="s">
        <v>162</v>
      </c>
      <c r="C139" s="15" t="s">
        <v>197</v>
      </c>
      <c r="D139" s="17">
        <f>D140</f>
        <v>563.7</v>
      </c>
      <c r="E139" s="17">
        <f>E140</f>
        <v>328.7</v>
      </c>
      <c r="F139" s="17">
        <f>F140</f>
        <v>892.3999999999999</v>
      </c>
      <c r="G139" s="17">
        <f>G140</f>
        <v>0</v>
      </c>
      <c r="H139" s="17">
        <f>H140</f>
        <v>892.3999999999999</v>
      </c>
    </row>
    <row r="140" spans="1:8" ht="47.25">
      <c r="A140" s="15" t="s">
        <v>173</v>
      </c>
      <c r="B140" s="16" t="s">
        <v>162</v>
      </c>
      <c r="C140" s="15" t="s">
        <v>198</v>
      </c>
      <c r="D140" s="17">
        <f>D141+D142+D143</f>
        <v>563.7</v>
      </c>
      <c r="E140" s="17">
        <f>E141+E142+E143</f>
        <v>328.7</v>
      </c>
      <c r="F140" s="17">
        <f>F141+F142+F143</f>
        <v>892.3999999999999</v>
      </c>
      <c r="G140" s="17">
        <f>G141+G142+G143</f>
        <v>0</v>
      </c>
      <c r="H140" s="17">
        <f>H141+H142+H143</f>
        <v>892.3999999999999</v>
      </c>
    </row>
    <row r="141" spans="1:8" ht="29.25" customHeight="1">
      <c r="A141" s="48" t="s">
        <v>357</v>
      </c>
      <c r="B141" s="16" t="s">
        <v>162</v>
      </c>
      <c r="C141" s="15" t="s">
        <v>199</v>
      </c>
      <c r="D141" s="17">
        <v>411.4</v>
      </c>
      <c r="E141" s="17">
        <v>0</v>
      </c>
      <c r="F141" s="17">
        <f>D141+E141</f>
        <v>411.4</v>
      </c>
      <c r="G141" s="17"/>
      <c r="H141" s="17">
        <f>F141+G141</f>
        <v>411.4</v>
      </c>
    </row>
    <row r="142" spans="1:8" ht="141.75">
      <c r="A142" s="48" t="s">
        <v>358</v>
      </c>
      <c r="B142" s="16" t="s">
        <v>162</v>
      </c>
      <c r="C142" s="15" t="s">
        <v>76</v>
      </c>
      <c r="D142" s="17">
        <v>0</v>
      </c>
      <c r="E142" s="17">
        <f>74.1+74+74+74.1</f>
        <v>296.2</v>
      </c>
      <c r="F142" s="17">
        <f>D142+E142</f>
        <v>296.2</v>
      </c>
      <c r="G142" s="17"/>
      <c r="H142" s="17">
        <f>F142+G142</f>
        <v>296.2</v>
      </c>
    </row>
    <row r="143" spans="1:8" ht="15.75">
      <c r="A143" s="48" t="s">
        <v>359</v>
      </c>
      <c r="B143" s="16" t="s">
        <v>47</v>
      </c>
      <c r="C143" s="15" t="s">
        <v>48</v>
      </c>
      <c r="D143" s="17">
        <v>152.3</v>
      </c>
      <c r="E143" s="17">
        <v>32.5</v>
      </c>
      <c r="F143" s="17">
        <f>D143+E143</f>
        <v>184.8</v>
      </c>
      <c r="G143" s="17"/>
      <c r="H143" s="17">
        <f>F143+G143</f>
        <v>184.8</v>
      </c>
    </row>
    <row r="144" spans="1:8" ht="47.25">
      <c r="A144" s="15" t="s">
        <v>188</v>
      </c>
      <c r="B144" s="16" t="s">
        <v>122</v>
      </c>
      <c r="C144" s="15" t="s">
        <v>187</v>
      </c>
      <c r="D144" s="17">
        <f>D146+D148</f>
        <v>11.2</v>
      </c>
      <c r="E144" s="17">
        <f>E146+E148</f>
        <v>0</v>
      </c>
      <c r="F144" s="17">
        <f>F146+F148</f>
        <v>11.2</v>
      </c>
      <c r="G144" s="17">
        <f>G146+G148</f>
        <v>0</v>
      </c>
      <c r="H144" s="17">
        <f>H146+H148</f>
        <v>11.2</v>
      </c>
    </row>
    <row r="145" spans="1:8" ht="15.75">
      <c r="A145" s="15" t="s">
        <v>14</v>
      </c>
      <c r="B145" s="16"/>
      <c r="C145" s="15"/>
      <c r="D145" s="17">
        <f>D146</f>
        <v>5.6</v>
      </c>
      <c r="E145" s="17">
        <f>E146</f>
        <v>0</v>
      </c>
      <c r="F145" s="17">
        <f>F146</f>
        <v>5.6</v>
      </c>
      <c r="G145" s="17">
        <f>G146</f>
        <v>0</v>
      </c>
      <c r="H145" s="17">
        <f>H146</f>
        <v>5.6</v>
      </c>
    </row>
    <row r="146" spans="1:8" ht="31.5">
      <c r="A146" s="15" t="s">
        <v>92</v>
      </c>
      <c r="B146" s="16" t="s">
        <v>216</v>
      </c>
      <c r="C146" s="15" t="s">
        <v>58</v>
      </c>
      <c r="D146" s="17">
        <v>5.6</v>
      </c>
      <c r="E146" s="17">
        <v>0</v>
      </c>
      <c r="F146" s="17">
        <f>D146+E146</f>
        <v>5.6</v>
      </c>
      <c r="G146" s="17"/>
      <c r="H146" s="17">
        <f>F146+G146</f>
        <v>5.6</v>
      </c>
    </row>
    <row r="147" spans="1:8" ht="15.75">
      <c r="A147" s="15" t="s">
        <v>11</v>
      </c>
      <c r="B147" s="22"/>
      <c r="C147" s="21"/>
      <c r="D147" s="17">
        <f>D148</f>
        <v>5.6</v>
      </c>
      <c r="E147" s="17">
        <f>E148</f>
        <v>0</v>
      </c>
      <c r="F147" s="17">
        <f>F148</f>
        <v>5.6</v>
      </c>
      <c r="G147" s="17">
        <f>G148</f>
        <v>0</v>
      </c>
      <c r="H147" s="17">
        <f>H148</f>
        <v>5.6</v>
      </c>
    </row>
    <row r="148" spans="1:8" ht="31.5">
      <c r="A148" s="58" t="s">
        <v>92</v>
      </c>
      <c r="B148" s="16" t="s">
        <v>216</v>
      </c>
      <c r="C148" s="15" t="s">
        <v>66</v>
      </c>
      <c r="D148" s="17">
        <v>5.6</v>
      </c>
      <c r="E148" s="17">
        <v>0</v>
      </c>
      <c r="F148" s="17">
        <f>D148+E148</f>
        <v>5.6</v>
      </c>
      <c r="G148" s="17"/>
      <c r="H148" s="17">
        <f>F148+G148</f>
        <v>5.6</v>
      </c>
    </row>
    <row r="149" spans="1:8" ht="15.75">
      <c r="A149" s="15" t="s">
        <v>241</v>
      </c>
      <c r="B149" s="16" t="s">
        <v>122</v>
      </c>
      <c r="C149" s="11" t="s">
        <v>240</v>
      </c>
      <c r="D149" s="17">
        <f aca="true" t="shared" si="10" ref="D149:H150">D150</f>
        <v>0</v>
      </c>
      <c r="E149" s="17">
        <f t="shared" si="10"/>
        <v>161</v>
      </c>
      <c r="F149" s="17">
        <f t="shared" si="10"/>
        <v>161</v>
      </c>
      <c r="G149" s="17">
        <f t="shared" si="10"/>
        <v>0</v>
      </c>
      <c r="H149" s="17">
        <f t="shared" si="10"/>
        <v>161</v>
      </c>
    </row>
    <row r="150" spans="1:8" ht="15.75">
      <c r="A150" s="15" t="s">
        <v>90</v>
      </c>
      <c r="B150" s="16" t="s">
        <v>122</v>
      </c>
      <c r="C150" s="11" t="s">
        <v>145</v>
      </c>
      <c r="D150" s="17">
        <f t="shared" si="10"/>
        <v>0</v>
      </c>
      <c r="E150" s="17">
        <f t="shared" si="10"/>
        <v>161</v>
      </c>
      <c r="F150" s="17">
        <f t="shared" si="10"/>
        <v>161</v>
      </c>
      <c r="G150" s="17">
        <f t="shared" si="10"/>
        <v>0</v>
      </c>
      <c r="H150" s="17">
        <f t="shared" si="10"/>
        <v>161</v>
      </c>
    </row>
    <row r="151" spans="1:8" ht="94.5">
      <c r="A151" s="53" t="s">
        <v>331</v>
      </c>
      <c r="B151" s="16" t="s">
        <v>162</v>
      </c>
      <c r="C151" s="11" t="s">
        <v>330</v>
      </c>
      <c r="D151" s="17">
        <v>0</v>
      </c>
      <c r="E151" s="17">
        <v>161</v>
      </c>
      <c r="F151" s="17">
        <f>D151+E151</f>
        <v>161</v>
      </c>
      <c r="G151" s="17"/>
      <c r="H151" s="17">
        <f>F151+G151</f>
        <v>161</v>
      </c>
    </row>
    <row r="152" spans="1:8" ht="25.5" customHeight="1" hidden="1">
      <c r="A152" s="12" t="s">
        <v>17</v>
      </c>
      <c r="B152" s="13" t="s">
        <v>122</v>
      </c>
      <c r="C152" s="12" t="s">
        <v>18</v>
      </c>
      <c r="D152" s="14">
        <f>D153</f>
        <v>0</v>
      </c>
      <c r="E152" s="14">
        <f>E153</f>
        <v>0</v>
      </c>
      <c r="F152" s="14">
        <f>F153</f>
        <v>0</v>
      </c>
      <c r="G152" s="14"/>
      <c r="H152" s="14"/>
    </row>
    <row r="153" spans="1:8" ht="25.5" customHeight="1" hidden="1">
      <c r="A153" s="15" t="s">
        <v>19</v>
      </c>
      <c r="B153" s="16" t="s">
        <v>122</v>
      </c>
      <c r="C153" s="15" t="s">
        <v>20</v>
      </c>
      <c r="D153" s="17">
        <f>D154+D160+D157</f>
        <v>0</v>
      </c>
      <c r="E153" s="17">
        <f>E154+E160+E157</f>
        <v>0</v>
      </c>
      <c r="F153" s="17">
        <f>F154+F160+F157</f>
        <v>0</v>
      </c>
      <c r="G153" s="17"/>
      <c r="H153" s="17"/>
    </row>
    <row r="154" spans="1:8" ht="15.75" customHeight="1" hidden="1">
      <c r="A154" s="15" t="s">
        <v>21</v>
      </c>
      <c r="B154" s="16" t="s">
        <v>122</v>
      </c>
      <c r="C154" s="15" t="s">
        <v>26</v>
      </c>
      <c r="D154" s="17">
        <f>D155+D156</f>
        <v>0</v>
      </c>
      <c r="E154" s="17">
        <f>E155+E156</f>
        <v>0</v>
      </c>
      <c r="F154" s="17">
        <f>F155+F156</f>
        <v>0</v>
      </c>
      <c r="G154" s="17"/>
      <c r="H154" s="17"/>
    </row>
    <row r="155" spans="1:8" ht="31.5" customHeight="1" hidden="1">
      <c r="A155" s="21" t="s">
        <v>6</v>
      </c>
      <c r="B155" s="22" t="s">
        <v>216</v>
      </c>
      <c r="C155" s="21" t="s">
        <v>26</v>
      </c>
      <c r="D155" s="23">
        <v>0</v>
      </c>
      <c r="E155" s="23"/>
      <c r="F155" s="17">
        <f>D155+E155</f>
        <v>0</v>
      </c>
      <c r="G155" s="23"/>
      <c r="H155" s="23"/>
    </row>
    <row r="156" spans="1:8" ht="31.5" customHeight="1" hidden="1">
      <c r="A156" s="21" t="s">
        <v>7</v>
      </c>
      <c r="B156" s="22" t="s">
        <v>163</v>
      </c>
      <c r="C156" s="21" t="s">
        <v>26</v>
      </c>
      <c r="D156" s="23">
        <v>0</v>
      </c>
      <c r="E156" s="23"/>
      <c r="F156" s="17">
        <f>D156+E156</f>
        <v>0</v>
      </c>
      <c r="G156" s="23"/>
      <c r="H156" s="23"/>
    </row>
    <row r="157" spans="1:8" ht="15.75" customHeight="1" hidden="1">
      <c r="A157" s="15" t="s">
        <v>158</v>
      </c>
      <c r="B157" s="16" t="s">
        <v>122</v>
      </c>
      <c r="C157" s="15" t="s">
        <v>27</v>
      </c>
      <c r="D157" s="17">
        <f>SUM(D158:D161)</f>
        <v>0</v>
      </c>
      <c r="E157" s="17">
        <f>SUM(E158:E161)</f>
        <v>0</v>
      </c>
      <c r="F157" s="17">
        <f>SUM(F158:F161)</f>
        <v>0</v>
      </c>
      <c r="G157" s="17"/>
      <c r="H157" s="17"/>
    </row>
    <row r="158" spans="1:8" ht="15.75" customHeight="1" hidden="1">
      <c r="A158" s="21" t="s">
        <v>6</v>
      </c>
      <c r="B158" s="22" t="s">
        <v>216</v>
      </c>
      <c r="C158" s="21" t="s">
        <v>27</v>
      </c>
      <c r="D158" s="23">
        <v>0</v>
      </c>
      <c r="E158" s="23"/>
      <c r="F158" s="17">
        <f>D158+E158</f>
        <v>0</v>
      </c>
      <c r="G158" s="23"/>
      <c r="H158" s="23"/>
    </row>
    <row r="159" spans="1:8" ht="15.75" customHeight="1" hidden="1">
      <c r="A159" s="21" t="s">
        <v>7</v>
      </c>
      <c r="B159" s="22" t="s">
        <v>163</v>
      </c>
      <c r="C159" s="21" t="s">
        <v>27</v>
      </c>
      <c r="D159" s="23">
        <v>0</v>
      </c>
      <c r="E159" s="23"/>
      <c r="F159" s="17">
        <f>D159+E159</f>
        <v>0</v>
      </c>
      <c r="G159" s="23"/>
      <c r="H159" s="23"/>
    </row>
    <row r="160" spans="1:8" ht="25.5" customHeight="1" hidden="1">
      <c r="A160" s="15" t="s">
        <v>54</v>
      </c>
      <c r="B160" s="16" t="s">
        <v>122</v>
      </c>
      <c r="C160" s="15" t="s">
        <v>28</v>
      </c>
      <c r="D160" s="23">
        <f>D161</f>
        <v>0</v>
      </c>
      <c r="E160" s="23">
        <f>E161</f>
        <v>0</v>
      </c>
      <c r="F160" s="23">
        <f>F161</f>
        <v>0</v>
      </c>
      <c r="G160" s="23"/>
      <c r="H160" s="23"/>
    </row>
    <row r="161" spans="1:8" ht="15.75" hidden="1">
      <c r="A161" s="21" t="s">
        <v>6</v>
      </c>
      <c r="B161" s="22" t="s">
        <v>216</v>
      </c>
      <c r="C161" s="21" t="s">
        <v>28</v>
      </c>
      <c r="D161" s="23">
        <v>0</v>
      </c>
      <c r="E161" s="23"/>
      <c r="F161" s="17">
        <f>D161+E161</f>
        <v>0</v>
      </c>
      <c r="G161" s="23"/>
      <c r="H161" s="23"/>
    </row>
    <row r="162" spans="1:8" ht="15.75" hidden="1">
      <c r="A162" s="12" t="s">
        <v>192</v>
      </c>
      <c r="B162" s="13" t="s">
        <v>122</v>
      </c>
      <c r="C162" s="12" t="s">
        <v>190</v>
      </c>
      <c r="D162" s="14">
        <f aca="true" t="shared" si="11" ref="D162:F164">D163</f>
        <v>0</v>
      </c>
      <c r="E162" s="14">
        <f t="shared" si="11"/>
        <v>0</v>
      </c>
      <c r="F162" s="14">
        <f t="shared" si="11"/>
        <v>0</v>
      </c>
      <c r="G162" s="14"/>
      <c r="H162" s="14"/>
    </row>
    <row r="163" spans="1:8" ht="15.75" hidden="1">
      <c r="A163" s="15" t="s">
        <v>193</v>
      </c>
      <c r="B163" s="16" t="s">
        <v>122</v>
      </c>
      <c r="C163" s="15" t="s">
        <v>191</v>
      </c>
      <c r="D163" s="17">
        <f t="shared" si="11"/>
        <v>0</v>
      </c>
      <c r="E163" s="17">
        <f t="shared" si="11"/>
        <v>0</v>
      </c>
      <c r="F163" s="17">
        <f t="shared" si="11"/>
        <v>0</v>
      </c>
      <c r="G163" s="17"/>
      <c r="H163" s="17"/>
    </row>
    <row r="164" spans="1:8" ht="15.75" hidden="1">
      <c r="A164" s="15" t="s">
        <v>193</v>
      </c>
      <c r="B164" s="16" t="s">
        <v>122</v>
      </c>
      <c r="C164" s="15" t="s">
        <v>49</v>
      </c>
      <c r="D164" s="17">
        <f t="shared" si="11"/>
        <v>0</v>
      </c>
      <c r="E164" s="17">
        <f t="shared" si="11"/>
        <v>0</v>
      </c>
      <c r="F164" s="17">
        <f t="shared" si="11"/>
        <v>0</v>
      </c>
      <c r="G164" s="17"/>
      <c r="H164" s="17"/>
    </row>
    <row r="165" spans="1:8" ht="35.25" customHeight="1" hidden="1">
      <c r="A165" s="21" t="s">
        <v>7</v>
      </c>
      <c r="B165" s="22" t="s">
        <v>163</v>
      </c>
      <c r="C165" s="21" t="s">
        <v>49</v>
      </c>
      <c r="D165" s="23">
        <v>0</v>
      </c>
      <c r="E165" s="23"/>
      <c r="F165" s="17">
        <f>D165+E165</f>
        <v>0</v>
      </c>
      <c r="G165" s="23"/>
      <c r="H165" s="23"/>
    </row>
    <row r="166" spans="1:8" ht="78.75">
      <c r="A166" s="12" t="s">
        <v>299</v>
      </c>
      <c r="B166" s="13" t="s">
        <v>122</v>
      </c>
      <c r="C166" s="12" t="s">
        <v>300</v>
      </c>
      <c r="D166" s="14">
        <f aca="true" t="shared" si="12" ref="D166:H167">D167</f>
        <v>1.4</v>
      </c>
      <c r="E166" s="14">
        <f t="shared" si="12"/>
        <v>0</v>
      </c>
      <c r="F166" s="14">
        <f t="shared" si="12"/>
        <v>1.4</v>
      </c>
      <c r="G166" s="14">
        <f t="shared" si="12"/>
        <v>1.9</v>
      </c>
      <c r="H166" s="14">
        <f t="shared" si="12"/>
        <v>3.3</v>
      </c>
    </row>
    <row r="167" spans="1:8" ht="31.5">
      <c r="A167" s="15" t="s">
        <v>301</v>
      </c>
      <c r="B167" s="16" t="s">
        <v>122</v>
      </c>
      <c r="C167" s="15" t="s">
        <v>302</v>
      </c>
      <c r="D167" s="17">
        <f t="shared" si="12"/>
        <v>1.4</v>
      </c>
      <c r="E167" s="17">
        <f t="shared" si="12"/>
        <v>0</v>
      </c>
      <c r="F167" s="17">
        <f t="shared" si="12"/>
        <v>1.4</v>
      </c>
      <c r="G167" s="17">
        <f t="shared" si="12"/>
        <v>1.9</v>
      </c>
      <c r="H167" s="17">
        <f t="shared" si="12"/>
        <v>3.3</v>
      </c>
    </row>
    <row r="168" spans="1:8" ht="31.5">
      <c r="A168" s="15" t="s">
        <v>303</v>
      </c>
      <c r="B168" s="16" t="s">
        <v>122</v>
      </c>
      <c r="C168" s="15" t="s">
        <v>304</v>
      </c>
      <c r="D168" s="17">
        <f>D170</f>
        <v>1.4</v>
      </c>
      <c r="E168" s="17">
        <f>E170</f>
        <v>0</v>
      </c>
      <c r="F168" s="17">
        <f>F170+F169</f>
        <v>1.4</v>
      </c>
      <c r="G168" s="17">
        <f>G170+G169</f>
        <v>1.9</v>
      </c>
      <c r="H168" s="17">
        <f>H170+H169</f>
        <v>3.3</v>
      </c>
    </row>
    <row r="169" spans="1:8" ht="31.5">
      <c r="A169" s="91" t="s">
        <v>387</v>
      </c>
      <c r="B169" s="16" t="s">
        <v>163</v>
      </c>
      <c r="C169" s="15" t="s">
        <v>386</v>
      </c>
      <c r="D169" s="17"/>
      <c r="E169" s="17"/>
      <c r="F169" s="17">
        <v>0</v>
      </c>
      <c r="G169" s="17">
        <v>1.9</v>
      </c>
      <c r="H169" s="17">
        <f>G169+F169</f>
        <v>1.9</v>
      </c>
    </row>
    <row r="170" spans="1:8" ht="31.5">
      <c r="A170" s="91" t="s">
        <v>308</v>
      </c>
      <c r="B170" s="16" t="s">
        <v>162</v>
      </c>
      <c r="C170" s="15" t="s">
        <v>309</v>
      </c>
      <c r="D170" s="17">
        <v>1.4</v>
      </c>
      <c r="E170" s="17">
        <v>0</v>
      </c>
      <c r="F170" s="17">
        <f>D170+E170</f>
        <v>1.4</v>
      </c>
      <c r="G170" s="17"/>
      <c r="H170" s="17">
        <f>F170+G170</f>
        <v>1.4</v>
      </c>
    </row>
    <row r="171" spans="1:8" ht="47.25">
      <c r="A171" s="12" t="s">
        <v>55</v>
      </c>
      <c r="B171" s="13" t="s">
        <v>122</v>
      </c>
      <c r="C171" s="12" t="s">
        <v>56</v>
      </c>
      <c r="D171" s="35">
        <f>D172</f>
        <v>-399.29999999999995</v>
      </c>
      <c r="E171" s="42">
        <f>E172</f>
        <v>0</v>
      </c>
      <c r="F171" s="35">
        <f>F172</f>
        <v>-399.29999999999995</v>
      </c>
      <c r="G171" s="42">
        <f>G172</f>
        <v>0</v>
      </c>
      <c r="H171" s="35">
        <f>H172</f>
        <v>-399.29999999999995</v>
      </c>
    </row>
    <row r="172" spans="1:8" ht="31.5">
      <c r="A172" s="15" t="s">
        <v>174</v>
      </c>
      <c r="B172" s="16" t="s">
        <v>122</v>
      </c>
      <c r="C172" s="15" t="s">
        <v>57</v>
      </c>
      <c r="D172" s="41">
        <f>SUM(D173:D175)</f>
        <v>-399.29999999999995</v>
      </c>
      <c r="E172" s="45">
        <f>SUM(E173:E175)</f>
        <v>0</v>
      </c>
      <c r="F172" s="41">
        <f>SUM(F173:F175)</f>
        <v>-399.29999999999995</v>
      </c>
      <c r="G172" s="45">
        <f>SUM(G173:G175)</f>
        <v>0</v>
      </c>
      <c r="H172" s="41">
        <f>SUM(H173:H175)</f>
        <v>-399.29999999999995</v>
      </c>
    </row>
    <row r="173" spans="1:8" ht="31.5" hidden="1">
      <c r="A173" s="31" t="s">
        <v>7</v>
      </c>
      <c r="B173" s="22">
        <v>903</v>
      </c>
      <c r="C173" s="21" t="s">
        <v>57</v>
      </c>
      <c r="D173" s="43">
        <v>0</v>
      </c>
      <c r="E173" s="43"/>
      <c r="F173" s="43">
        <f>D173+E173</f>
        <v>0</v>
      </c>
      <c r="G173" s="43"/>
      <c r="H173" s="43"/>
    </row>
    <row r="174" spans="1:8" ht="15.75">
      <c r="A174" s="91" t="s">
        <v>22</v>
      </c>
      <c r="B174" s="16" t="s">
        <v>162</v>
      </c>
      <c r="C174" s="15" t="s">
        <v>57</v>
      </c>
      <c r="D174" s="41">
        <v>-390.29999999999995</v>
      </c>
      <c r="E174" s="45">
        <v>0</v>
      </c>
      <c r="F174" s="41">
        <f>D174+E174</f>
        <v>-390.29999999999995</v>
      </c>
      <c r="G174" s="45"/>
      <c r="H174" s="41">
        <f>F174+G174</f>
        <v>-390.29999999999995</v>
      </c>
    </row>
    <row r="175" spans="1:8" ht="15.75">
      <c r="A175" s="91" t="s">
        <v>53</v>
      </c>
      <c r="B175" s="16" t="s">
        <v>47</v>
      </c>
      <c r="C175" s="15" t="s">
        <v>57</v>
      </c>
      <c r="D175" s="41">
        <v>-9</v>
      </c>
      <c r="E175" s="45">
        <v>0</v>
      </c>
      <c r="F175" s="41">
        <f>D175+E175</f>
        <v>-9</v>
      </c>
      <c r="G175" s="45"/>
      <c r="H175" s="41">
        <f>F175+G175</f>
        <v>-9</v>
      </c>
    </row>
    <row r="176" spans="1:8" ht="15.75">
      <c r="A176" s="36" t="s">
        <v>112</v>
      </c>
      <c r="B176" s="13"/>
      <c r="C176" s="12"/>
      <c r="D176" s="14">
        <f>D11+D97</f>
        <v>984816.5</v>
      </c>
      <c r="E176" s="14">
        <f>E11+E97</f>
        <v>15749.899999999998</v>
      </c>
      <c r="F176" s="14">
        <f>F11+F97</f>
        <v>1000566.3999999999</v>
      </c>
      <c r="G176" s="14">
        <f>G11+G97</f>
        <v>39441.00000000001</v>
      </c>
      <c r="H176" s="14">
        <f>H11+H97</f>
        <v>1040007.3999999999</v>
      </c>
    </row>
  </sheetData>
  <sheetProtection/>
  <mergeCells count="11">
    <mergeCell ref="G8:G10"/>
    <mergeCell ref="H8:H10"/>
    <mergeCell ref="E8:E10"/>
    <mergeCell ref="F8:F10"/>
    <mergeCell ref="B9:B10"/>
    <mergeCell ref="D8:D10"/>
    <mergeCell ref="A5:C5"/>
    <mergeCell ref="A6:C6"/>
    <mergeCell ref="B8:C8"/>
    <mergeCell ref="A8:A10"/>
    <mergeCell ref="C9:C10"/>
  </mergeCells>
  <printOptions horizontalCentered="1"/>
  <pageMargins left="1.3779527559055118" right="0.3937007874015748" top="0.7874015748031497" bottom="0.7874015748031497" header="0" footer="0.31496062992125984"/>
  <pageSetup fitToHeight="4" fitToWidth="1" horizontalDpi="600" verticalDpi="600" orientation="portrait" paperSize="9" scale="56"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174"/>
  <sheetViews>
    <sheetView zoomScalePageLayoutView="0" workbookViewId="0" topLeftCell="A1">
      <selection activeCell="C107" sqref="C107"/>
    </sheetView>
  </sheetViews>
  <sheetFormatPr defaultColWidth="9.140625" defaultRowHeight="12.75"/>
  <cols>
    <col min="1" max="1" width="70.28125" style="54" customWidth="1"/>
    <col min="2" max="2" width="7.421875" style="56" bestFit="1" customWidth="1"/>
    <col min="3" max="3" width="24.57421875" style="57" bestFit="1" customWidth="1"/>
    <col min="4" max="4" width="18.00390625" style="54" hidden="1" customWidth="1"/>
    <col min="5" max="5" width="11.7109375" style="54" hidden="1" customWidth="1"/>
    <col min="6" max="6" width="18.140625" style="54" customWidth="1"/>
    <col min="7" max="7" width="11.7109375" style="54" bestFit="1" customWidth="1"/>
    <col min="8" max="8" width="14.00390625" style="54" customWidth="1"/>
    <col min="9" max="16384" width="9.140625" style="54" customWidth="1"/>
  </cols>
  <sheetData>
    <row r="1" spans="1:3" ht="15.75">
      <c r="A1" s="1"/>
      <c r="B1" s="2"/>
      <c r="C1" s="6"/>
    </row>
    <row r="2" spans="1:6" ht="15.75">
      <c r="A2" s="110" t="s">
        <v>275</v>
      </c>
      <c r="B2" s="110"/>
      <c r="C2" s="110"/>
      <c r="D2" s="110"/>
      <c r="E2" s="110"/>
      <c r="F2" s="110"/>
    </row>
    <row r="3" spans="1:6" ht="15.75">
      <c r="A3" s="110" t="s">
        <v>279</v>
      </c>
      <c r="B3" s="110"/>
      <c r="C3" s="110"/>
      <c r="D3" s="110"/>
      <c r="E3" s="110"/>
      <c r="F3" s="110"/>
    </row>
    <row r="4" spans="1:8" ht="15.75">
      <c r="A4" s="8"/>
      <c r="B4" s="8"/>
      <c r="C4" s="8"/>
      <c r="D4" s="8"/>
      <c r="E4" s="8"/>
      <c r="F4" s="8"/>
      <c r="G4" s="8"/>
      <c r="H4" s="8"/>
    </row>
    <row r="5" spans="1:8" ht="15.75">
      <c r="A5" s="9"/>
      <c r="B5" s="9"/>
      <c r="C5" s="9"/>
      <c r="E5" s="10"/>
      <c r="G5" s="10"/>
      <c r="H5" s="10" t="s">
        <v>119</v>
      </c>
    </row>
    <row r="6" spans="1:8" ht="12.75" customHeight="1">
      <c r="A6" s="107" t="s">
        <v>63</v>
      </c>
      <c r="B6" s="111" t="s">
        <v>64</v>
      </c>
      <c r="C6" s="111"/>
      <c r="D6" s="107" t="s">
        <v>329</v>
      </c>
      <c r="E6" s="107" t="s">
        <v>276</v>
      </c>
      <c r="F6" s="107" t="s">
        <v>430</v>
      </c>
      <c r="G6" s="107" t="s">
        <v>276</v>
      </c>
      <c r="H6" s="107" t="s">
        <v>360</v>
      </c>
    </row>
    <row r="7" spans="1:8" ht="12.75" customHeight="1">
      <c r="A7" s="107"/>
      <c r="B7" s="108" t="s">
        <v>201</v>
      </c>
      <c r="C7" s="112" t="s">
        <v>247</v>
      </c>
      <c r="D7" s="107"/>
      <c r="E7" s="107"/>
      <c r="F7" s="107"/>
      <c r="G7" s="107"/>
      <c r="H7" s="107"/>
    </row>
    <row r="8" spans="1:8" ht="54" customHeight="1">
      <c r="A8" s="107"/>
      <c r="B8" s="109"/>
      <c r="C8" s="113"/>
      <c r="D8" s="107"/>
      <c r="E8" s="107"/>
      <c r="F8" s="107"/>
      <c r="G8" s="107"/>
      <c r="H8" s="107"/>
    </row>
    <row r="9" spans="1:8" ht="31.5">
      <c r="A9" s="12" t="s">
        <v>65</v>
      </c>
      <c r="B9" s="13" t="s">
        <v>122</v>
      </c>
      <c r="C9" s="12" t="s">
        <v>113</v>
      </c>
      <c r="D9" s="14">
        <f>D10+D16+D23+D30+D42+D47+D67+D92+D60</f>
        <v>565155.7</v>
      </c>
      <c r="E9" s="14">
        <f>E10+E16+E23+E30+E42+E47+E67+E92+E60</f>
        <v>34487.2</v>
      </c>
      <c r="F9" s="14">
        <f>F10+F16+F23+F30+F42+F47+F67+F92+F60</f>
        <v>599642.8999999999</v>
      </c>
      <c r="G9" s="42">
        <f>G10+G16+G23+G30+G42+G47+G67+G92+G60</f>
        <v>0</v>
      </c>
      <c r="H9" s="14">
        <f>H10+H16+H23+H30+H42+H47+H67+H92+H60</f>
        <v>599642.8999999999</v>
      </c>
    </row>
    <row r="10" spans="1:8" s="55" customFormat="1" ht="15.75" hidden="1">
      <c r="A10" s="15" t="s">
        <v>71</v>
      </c>
      <c r="B10" s="16">
        <v>182</v>
      </c>
      <c r="C10" s="15" t="s">
        <v>72</v>
      </c>
      <c r="D10" s="17">
        <f>D11</f>
        <v>502236.9</v>
      </c>
      <c r="E10" s="17">
        <f>E11</f>
        <v>27604.6</v>
      </c>
      <c r="F10" s="17">
        <f>F11</f>
        <v>529841.5</v>
      </c>
      <c r="G10" s="17">
        <f>G11</f>
        <v>0</v>
      </c>
      <c r="H10" s="17">
        <f>H11</f>
        <v>529841.5</v>
      </c>
    </row>
    <row r="11" spans="1:8" s="55" customFormat="1" ht="15.75" hidden="1">
      <c r="A11" s="19" t="s">
        <v>73</v>
      </c>
      <c r="B11" s="20">
        <v>182</v>
      </c>
      <c r="C11" s="15" t="s">
        <v>74</v>
      </c>
      <c r="D11" s="17">
        <f>SUM(D12:D15)</f>
        <v>502236.9</v>
      </c>
      <c r="E11" s="17">
        <f>SUM(E12:E15)</f>
        <v>27604.6</v>
      </c>
      <c r="F11" s="17">
        <f>SUM(F12:F15)</f>
        <v>529841.5</v>
      </c>
      <c r="G11" s="17">
        <f>SUM(G12:G15)</f>
        <v>0</v>
      </c>
      <c r="H11" s="17">
        <f>SUM(H12:H15)</f>
        <v>529841.5</v>
      </c>
    </row>
    <row r="12" spans="1:8" ht="78.75" hidden="1">
      <c r="A12" s="48" t="s">
        <v>280</v>
      </c>
      <c r="B12" s="16">
        <v>182</v>
      </c>
      <c r="C12" s="15" t="s">
        <v>75</v>
      </c>
      <c r="D12" s="17">
        <v>482315.2</v>
      </c>
      <c r="E12" s="17">
        <v>13604.6</v>
      </c>
      <c r="F12" s="17">
        <f>D12+E12</f>
        <v>495919.8</v>
      </c>
      <c r="G12" s="17"/>
      <c r="H12" s="17">
        <f>F12+G12</f>
        <v>495919.8</v>
      </c>
    </row>
    <row r="13" spans="1:8" ht="110.25" hidden="1">
      <c r="A13" s="48" t="s">
        <v>281</v>
      </c>
      <c r="B13" s="16">
        <v>182</v>
      </c>
      <c r="C13" s="15" t="s">
        <v>77</v>
      </c>
      <c r="D13" s="17">
        <v>301.5</v>
      </c>
      <c r="E13" s="17">
        <v>0</v>
      </c>
      <c r="F13" s="17">
        <f>D13+E13</f>
        <v>301.5</v>
      </c>
      <c r="G13" s="17"/>
      <c r="H13" s="17">
        <f>F13+G13</f>
        <v>301.5</v>
      </c>
    </row>
    <row r="14" spans="1:8" ht="47.25" hidden="1">
      <c r="A14" s="48" t="s">
        <v>282</v>
      </c>
      <c r="B14" s="16" t="s">
        <v>83</v>
      </c>
      <c r="C14" s="15" t="s">
        <v>78</v>
      </c>
      <c r="D14" s="17">
        <v>787.4</v>
      </c>
      <c r="E14" s="17">
        <v>0</v>
      </c>
      <c r="F14" s="17">
        <f>D14+E14</f>
        <v>787.4</v>
      </c>
      <c r="G14" s="17"/>
      <c r="H14" s="17">
        <f>F14+G14</f>
        <v>787.4</v>
      </c>
    </row>
    <row r="15" spans="1:8" ht="94.5" hidden="1">
      <c r="A15" s="48" t="s">
        <v>283</v>
      </c>
      <c r="B15" s="16">
        <v>182</v>
      </c>
      <c r="C15" s="15" t="s">
        <v>171</v>
      </c>
      <c r="D15" s="17">
        <v>18832.8</v>
      </c>
      <c r="E15" s="17">
        <f>12600+1400</f>
        <v>14000</v>
      </c>
      <c r="F15" s="17">
        <f>D15+E15</f>
        <v>32832.8</v>
      </c>
      <c r="G15" s="17"/>
      <c r="H15" s="17">
        <f>F15+G15</f>
        <v>32832.8</v>
      </c>
    </row>
    <row r="16" spans="1:8" ht="15.75" hidden="1">
      <c r="A16" s="15" t="s">
        <v>79</v>
      </c>
      <c r="B16" s="16">
        <v>182</v>
      </c>
      <c r="C16" s="15" t="s">
        <v>80</v>
      </c>
      <c r="D16" s="24">
        <f>D17+D19+D21</f>
        <v>18079</v>
      </c>
      <c r="E16" s="24">
        <f>E17+E19+E21</f>
        <v>0</v>
      </c>
      <c r="F16" s="24">
        <f>F17+F19+F21</f>
        <v>18079</v>
      </c>
      <c r="G16" s="24">
        <f>G17+G19+G21</f>
        <v>0</v>
      </c>
      <c r="H16" s="24">
        <f>H17+H19+H21</f>
        <v>18079</v>
      </c>
    </row>
    <row r="17" spans="1:8" ht="19.5" customHeight="1" hidden="1">
      <c r="A17" s="15" t="s">
        <v>81</v>
      </c>
      <c r="B17" s="16" t="s">
        <v>83</v>
      </c>
      <c r="C17" s="15" t="s">
        <v>123</v>
      </c>
      <c r="D17" s="17">
        <f>SUM(D18:D18)</f>
        <v>18015.6</v>
      </c>
      <c r="E17" s="17">
        <f>SUM(E18:E18)</f>
        <v>0</v>
      </c>
      <c r="F17" s="17">
        <f>SUM(F18:F18)</f>
        <v>18015.6</v>
      </c>
      <c r="G17" s="17">
        <f>SUM(G18:G18)</f>
        <v>0</v>
      </c>
      <c r="H17" s="17">
        <f>SUM(H18:H18)</f>
        <v>18015.6</v>
      </c>
    </row>
    <row r="18" spans="1:8" ht="31.5" hidden="1">
      <c r="A18" s="48" t="s">
        <v>81</v>
      </c>
      <c r="B18" s="16">
        <v>182</v>
      </c>
      <c r="C18" s="15" t="s">
        <v>248</v>
      </c>
      <c r="D18" s="17">
        <v>18015.6</v>
      </c>
      <c r="E18" s="17">
        <v>0</v>
      </c>
      <c r="F18" s="17">
        <f>D18+E18</f>
        <v>18015.6</v>
      </c>
      <c r="G18" s="17"/>
      <c r="H18" s="17">
        <f>F18+G18</f>
        <v>18015.6</v>
      </c>
    </row>
    <row r="19" spans="1:8" ht="15.75" hidden="1">
      <c r="A19" s="15" t="s">
        <v>204</v>
      </c>
      <c r="B19" s="16" t="s">
        <v>83</v>
      </c>
      <c r="C19" s="15" t="s">
        <v>205</v>
      </c>
      <c r="D19" s="17">
        <f>SUM(D20)</f>
        <v>31.7</v>
      </c>
      <c r="E19" s="17">
        <f>SUM(E20)</f>
        <v>0</v>
      </c>
      <c r="F19" s="17">
        <f>SUM(F20)</f>
        <v>31.7</v>
      </c>
      <c r="G19" s="17">
        <f>SUM(G20)</f>
        <v>0</v>
      </c>
      <c r="H19" s="17">
        <f>SUM(H20)</f>
        <v>31.7</v>
      </c>
    </row>
    <row r="20" spans="1:8" ht="15.75" hidden="1">
      <c r="A20" s="48" t="s">
        <v>204</v>
      </c>
      <c r="B20" s="16">
        <v>182</v>
      </c>
      <c r="C20" s="15" t="s">
        <v>249</v>
      </c>
      <c r="D20" s="17">
        <v>31.7</v>
      </c>
      <c r="E20" s="17"/>
      <c r="F20" s="17">
        <f>D20+E20</f>
        <v>31.7</v>
      </c>
      <c r="G20" s="17"/>
      <c r="H20" s="17">
        <f>F20+G20</f>
        <v>31.7</v>
      </c>
    </row>
    <row r="21" spans="1:8" s="55" customFormat="1" ht="31.5" hidden="1">
      <c r="A21" s="25" t="s">
        <v>29</v>
      </c>
      <c r="B21" s="16" t="s">
        <v>83</v>
      </c>
      <c r="C21" s="26" t="s">
        <v>30</v>
      </c>
      <c r="D21" s="17">
        <f>D22</f>
        <v>31.7</v>
      </c>
      <c r="E21" s="17">
        <f>E22</f>
        <v>0</v>
      </c>
      <c r="F21" s="17">
        <f>F22</f>
        <v>31.7</v>
      </c>
      <c r="G21" s="17">
        <f>G22</f>
        <v>0</v>
      </c>
      <c r="H21" s="17">
        <f>H22</f>
        <v>31.7</v>
      </c>
    </row>
    <row r="22" spans="1:8" ht="47.25" hidden="1">
      <c r="A22" s="48" t="s">
        <v>31</v>
      </c>
      <c r="B22" s="16" t="s">
        <v>83</v>
      </c>
      <c r="C22" s="15" t="s">
        <v>32</v>
      </c>
      <c r="D22" s="17">
        <v>31.7</v>
      </c>
      <c r="E22" s="17">
        <v>0</v>
      </c>
      <c r="F22" s="17">
        <f>D22+E22</f>
        <v>31.7</v>
      </c>
      <c r="G22" s="17"/>
      <c r="H22" s="17">
        <f>F22+G22</f>
        <v>31.7</v>
      </c>
    </row>
    <row r="23" spans="1:8" ht="15.75" hidden="1">
      <c r="A23" s="15" t="s">
        <v>67</v>
      </c>
      <c r="B23" s="16" t="s">
        <v>122</v>
      </c>
      <c r="C23" s="15" t="s">
        <v>82</v>
      </c>
      <c r="D23" s="17">
        <f>D24+D26</f>
        <v>5163.7</v>
      </c>
      <c r="E23" s="17">
        <f>E24+E26</f>
        <v>137</v>
      </c>
      <c r="F23" s="17">
        <f>F24+F26</f>
        <v>5300.7</v>
      </c>
      <c r="G23" s="17">
        <f>G24+G26</f>
        <v>0</v>
      </c>
      <c r="H23" s="17">
        <f>H24+H26</f>
        <v>5300.7</v>
      </c>
    </row>
    <row r="24" spans="1:8" ht="31.5" hidden="1">
      <c r="A24" s="15" t="s">
        <v>33</v>
      </c>
      <c r="B24" s="16" t="s">
        <v>83</v>
      </c>
      <c r="C24" s="15" t="s">
        <v>34</v>
      </c>
      <c r="D24" s="17">
        <f>D25</f>
        <v>3585.7</v>
      </c>
      <c r="E24" s="17">
        <f>E25</f>
        <v>0</v>
      </c>
      <c r="F24" s="17">
        <f>F25</f>
        <v>3585.7</v>
      </c>
      <c r="G24" s="17">
        <f>G25</f>
        <v>0</v>
      </c>
      <c r="H24" s="17">
        <f>H25</f>
        <v>3585.7</v>
      </c>
    </row>
    <row r="25" spans="1:8" ht="47.25" hidden="1">
      <c r="A25" s="48" t="s">
        <v>68</v>
      </c>
      <c r="B25" s="16">
        <v>182</v>
      </c>
      <c r="C25" s="15" t="s">
        <v>93</v>
      </c>
      <c r="D25" s="17">
        <v>3585.7</v>
      </c>
      <c r="E25" s="17">
        <v>0</v>
      </c>
      <c r="F25" s="17">
        <f>D25+E25</f>
        <v>3585.7</v>
      </c>
      <c r="G25" s="17"/>
      <c r="H25" s="17">
        <f>F25+G25</f>
        <v>3585.7</v>
      </c>
    </row>
    <row r="26" spans="1:8" s="55" customFormat="1" ht="31.5" hidden="1">
      <c r="A26" s="15" t="s">
        <v>284</v>
      </c>
      <c r="B26" s="16" t="s">
        <v>162</v>
      </c>
      <c r="C26" s="15" t="s">
        <v>35</v>
      </c>
      <c r="D26" s="17">
        <f>D27+D29</f>
        <v>1578</v>
      </c>
      <c r="E26" s="17">
        <f>E27+E29</f>
        <v>137</v>
      </c>
      <c r="F26" s="17">
        <f>F27+F29</f>
        <v>1715</v>
      </c>
      <c r="G26" s="17">
        <f>G27+G29</f>
        <v>0</v>
      </c>
      <c r="H26" s="17">
        <f>H27+H29</f>
        <v>1715</v>
      </c>
    </row>
    <row r="27" spans="1:8" ht="63" hidden="1">
      <c r="A27" s="15" t="s">
        <v>36</v>
      </c>
      <c r="B27" s="16" t="s">
        <v>162</v>
      </c>
      <c r="C27" s="15" t="s">
        <v>37</v>
      </c>
      <c r="D27" s="17">
        <f>D28</f>
        <v>1560</v>
      </c>
      <c r="E27" s="17">
        <f>E28</f>
        <v>137</v>
      </c>
      <c r="F27" s="17">
        <f>F28</f>
        <v>1697</v>
      </c>
      <c r="G27" s="17">
        <f>G28</f>
        <v>0</v>
      </c>
      <c r="H27" s="17">
        <f>H28</f>
        <v>1697</v>
      </c>
    </row>
    <row r="28" spans="1:8" ht="78.75" hidden="1">
      <c r="A28" s="48" t="s">
        <v>356</v>
      </c>
      <c r="B28" s="16" t="s">
        <v>162</v>
      </c>
      <c r="C28" s="15" t="s">
        <v>114</v>
      </c>
      <c r="D28" s="17">
        <v>1560</v>
      </c>
      <c r="E28" s="17">
        <v>137</v>
      </c>
      <c r="F28" s="17">
        <f>D28+E28</f>
        <v>1697</v>
      </c>
      <c r="G28" s="17"/>
      <c r="H28" s="17">
        <f>F28+G28</f>
        <v>1697</v>
      </c>
    </row>
    <row r="29" spans="1:8" ht="31.5" hidden="1">
      <c r="A29" s="15" t="s">
        <v>151</v>
      </c>
      <c r="B29" s="16" t="s">
        <v>162</v>
      </c>
      <c r="C29" s="27" t="s">
        <v>149</v>
      </c>
      <c r="D29" s="17">
        <v>18</v>
      </c>
      <c r="E29" s="17">
        <v>0</v>
      </c>
      <c r="F29" s="17">
        <f>D29+E29</f>
        <v>18</v>
      </c>
      <c r="G29" s="41"/>
      <c r="H29" s="17">
        <f>F29+G29</f>
        <v>18</v>
      </c>
    </row>
    <row r="30" spans="1:8" ht="39" customHeight="1" hidden="1">
      <c r="A30" s="28" t="s">
        <v>69</v>
      </c>
      <c r="B30" s="16">
        <v>904</v>
      </c>
      <c r="C30" s="15" t="s">
        <v>130</v>
      </c>
      <c r="D30" s="29">
        <f>D31+D39</f>
        <v>11367.3</v>
      </c>
      <c r="E30" s="29">
        <f>E31+E39</f>
        <v>331.29999999999995</v>
      </c>
      <c r="F30" s="29">
        <f>F31+F39</f>
        <v>11698.6</v>
      </c>
      <c r="G30" s="90">
        <f>G31+G39</f>
        <v>0</v>
      </c>
      <c r="H30" s="29">
        <f>H31+H39</f>
        <v>11698.6</v>
      </c>
    </row>
    <row r="31" spans="1:8" ht="78.75" hidden="1">
      <c r="A31" s="15" t="s">
        <v>38</v>
      </c>
      <c r="B31" s="16">
        <v>904</v>
      </c>
      <c r="C31" s="15" t="s">
        <v>131</v>
      </c>
      <c r="D31" s="29">
        <f>D32+D35+D37</f>
        <v>7162.5</v>
      </c>
      <c r="E31" s="29">
        <f>E32+E35+E37</f>
        <v>1843.5</v>
      </c>
      <c r="F31" s="29">
        <f>F32+F35+F37</f>
        <v>9006</v>
      </c>
      <c r="G31" s="90">
        <f>G32+G35+G37</f>
        <v>0</v>
      </c>
      <c r="H31" s="29">
        <f>H32+H35+H37</f>
        <v>9006</v>
      </c>
    </row>
    <row r="32" spans="1:8" ht="63" hidden="1">
      <c r="A32" s="15" t="s">
        <v>70</v>
      </c>
      <c r="B32" s="16">
        <v>904</v>
      </c>
      <c r="C32" s="15" t="s">
        <v>132</v>
      </c>
      <c r="D32" s="29">
        <f>D33+D34</f>
        <v>7068.5</v>
      </c>
      <c r="E32" s="29">
        <f>E33+E34</f>
        <v>1237.5</v>
      </c>
      <c r="F32" s="29">
        <f>F33+F34</f>
        <v>8306</v>
      </c>
      <c r="G32" s="90">
        <f>G33+G34</f>
        <v>0</v>
      </c>
      <c r="H32" s="29">
        <f>H33+H34</f>
        <v>8306</v>
      </c>
    </row>
    <row r="33" spans="1:8" ht="78.75" hidden="1">
      <c r="A33" s="48" t="s">
        <v>269</v>
      </c>
      <c r="B33" s="16">
        <v>904</v>
      </c>
      <c r="C33" s="15" t="s">
        <v>179</v>
      </c>
      <c r="D33" s="17">
        <v>215</v>
      </c>
      <c r="E33" s="17">
        <v>0</v>
      </c>
      <c r="F33" s="17">
        <f>D33+E33</f>
        <v>215</v>
      </c>
      <c r="G33" s="41"/>
      <c r="H33" s="17">
        <f>F33+G33</f>
        <v>215</v>
      </c>
    </row>
    <row r="34" spans="1:8" ht="78.75" hidden="1">
      <c r="A34" s="48" t="s">
        <v>271</v>
      </c>
      <c r="B34" s="16">
        <v>904</v>
      </c>
      <c r="C34" s="15" t="s">
        <v>270</v>
      </c>
      <c r="D34" s="17">
        <v>6853.5</v>
      </c>
      <c r="E34" s="17">
        <v>1237.5</v>
      </c>
      <c r="F34" s="17">
        <f>D34+E34</f>
        <v>8091</v>
      </c>
      <c r="G34" s="41"/>
      <c r="H34" s="17">
        <f>F34+G34</f>
        <v>8091</v>
      </c>
    </row>
    <row r="35" spans="1:8" ht="78.75" hidden="1">
      <c r="A35" s="15" t="s">
        <v>259</v>
      </c>
      <c r="B35" s="16" t="s">
        <v>162</v>
      </c>
      <c r="C35" s="15" t="s">
        <v>260</v>
      </c>
      <c r="D35" s="17">
        <f>D36</f>
        <v>94</v>
      </c>
      <c r="E35" s="17">
        <f>E36</f>
        <v>25</v>
      </c>
      <c r="F35" s="17">
        <f>F36</f>
        <v>119</v>
      </c>
      <c r="G35" s="45">
        <f>G36</f>
        <v>0</v>
      </c>
      <c r="H35" s="17">
        <f>H36</f>
        <v>119</v>
      </c>
    </row>
    <row r="36" spans="1:8" ht="78.75" hidden="1">
      <c r="A36" s="48" t="s">
        <v>261</v>
      </c>
      <c r="B36" s="16" t="s">
        <v>162</v>
      </c>
      <c r="C36" s="15" t="s">
        <v>258</v>
      </c>
      <c r="D36" s="17">
        <v>94</v>
      </c>
      <c r="E36" s="17">
        <v>25</v>
      </c>
      <c r="F36" s="17">
        <f>D36+E36</f>
        <v>119</v>
      </c>
      <c r="G36" s="41"/>
      <c r="H36" s="17">
        <f>F36+G36</f>
        <v>119</v>
      </c>
    </row>
    <row r="37" spans="1:8" ht="78.75" hidden="1">
      <c r="A37" s="15" t="s">
        <v>336</v>
      </c>
      <c r="B37" s="16" t="s">
        <v>162</v>
      </c>
      <c r="C37" s="15" t="s">
        <v>337</v>
      </c>
      <c r="D37" s="17">
        <f>D38</f>
        <v>0</v>
      </c>
      <c r="E37" s="17">
        <f>E38</f>
        <v>581</v>
      </c>
      <c r="F37" s="17">
        <f>F38</f>
        <v>581</v>
      </c>
      <c r="G37" s="17">
        <f>G38</f>
        <v>0</v>
      </c>
      <c r="H37" s="17">
        <f>H38</f>
        <v>581</v>
      </c>
    </row>
    <row r="38" spans="1:8" ht="78.75" hidden="1">
      <c r="A38" s="48" t="s">
        <v>250</v>
      </c>
      <c r="B38" s="16" t="s">
        <v>162</v>
      </c>
      <c r="C38" s="15" t="s">
        <v>127</v>
      </c>
      <c r="D38" s="17">
        <v>0</v>
      </c>
      <c r="E38" s="17">
        <v>581</v>
      </c>
      <c r="F38" s="17">
        <f>D38+E38</f>
        <v>581</v>
      </c>
      <c r="G38" s="17"/>
      <c r="H38" s="17">
        <f>F38+G38</f>
        <v>581</v>
      </c>
    </row>
    <row r="39" spans="1:8" ht="78.75" hidden="1">
      <c r="A39" s="15" t="s">
        <v>251</v>
      </c>
      <c r="B39" s="16">
        <v>904</v>
      </c>
      <c r="C39" s="15" t="s">
        <v>229</v>
      </c>
      <c r="D39" s="29">
        <f aca="true" t="shared" si="0" ref="D39:H40">D40</f>
        <v>4204.8</v>
      </c>
      <c r="E39" s="30">
        <f t="shared" si="0"/>
        <v>-1512.2</v>
      </c>
      <c r="F39" s="29">
        <f t="shared" si="0"/>
        <v>2692.6000000000004</v>
      </c>
      <c r="G39" s="29">
        <f t="shared" si="0"/>
        <v>0</v>
      </c>
      <c r="H39" s="29">
        <f t="shared" si="0"/>
        <v>2692.6000000000004</v>
      </c>
    </row>
    <row r="40" spans="1:8" ht="78.75" hidden="1">
      <c r="A40" s="15" t="s">
        <v>252</v>
      </c>
      <c r="B40" s="16">
        <v>904</v>
      </c>
      <c r="C40" s="15" t="s">
        <v>230</v>
      </c>
      <c r="D40" s="29">
        <f t="shared" si="0"/>
        <v>4204.8</v>
      </c>
      <c r="E40" s="30">
        <f t="shared" si="0"/>
        <v>-1512.2</v>
      </c>
      <c r="F40" s="29">
        <f t="shared" si="0"/>
        <v>2692.6000000000004</v>
      </c>
      <c r="G40" s="29">
        <f t="shared" si="0"/>
        <v>0</v>
      </c>
      <c r="H40" s="29">
        <f t="shared" si="0"/>
        <v>2692.6000000000004</v>
      </c>
    </row>
    <row r="41" spans="1:8" ht="78.75" hidden="1">
      <c r="A41" s="48" t="s">
        <v>253</v>
      </c>
      <c r="B41" s="16">
        <v>904</v>
      </c>
      <c r="C41" s="15" t="s">
        <v>203</v>
      </c>
      <c r="D41" s="17">
        <v>4204.8</v>
      </c>
      <c r="E41" s="49">
        <f>-1516+3.8</f>
        <v>-1512.2</v>
      </c>
      <c r="F41" s="17">
        <f>D41+E41</f>
        <v>2692.6000000000004</v>
      </c>
      <c r="G41" s="41"/>
      <c r="H41" s="41">
        <f>F41+G41</f>
        <v>2692.6000000000004</v>
      </c>
    </row>
    <row r="42" spans="1:8" ht="15.75" hidden="1">
      <c r="A42" s="28" t="s">
        <v>94</v>
      </c>
      <c r="B42" s="16" t="s">
        <v>202</v>
      </c>
      <c r="C42" s="15" t="s">
        <v>95</v>
      </c>
      <c r="D42" s="17">
        <f>D43</f>
        <v>877.1</v>
      </c>
      <c r="E42" s="17">
        <f>E43</f>
        <v>2532.8999999999996</v>
      </c>
      <c r="F42" s="17">
        <f>F43</f>
        <v>3410</v>
      </c>
      <c r="G42" s="17">
        <f>G43</f>
        <v>0</v>
      </c>
      <c r="H42" s="17">
        <f>H43</f>
        <v>3410</v>
      </c>
    </row>
    <row r="43" spans="1:8" ht="15.75" hidden="1">
      <c r="A43" s="15" t="s">
        <v>96</v>
      </c>
      <c r="B43" s="16" t="s">
        <v>202</v>
      </c>
      <c r="C43" s="15" t="s">
        <v>97</v>
      </c>
      <c r="D43" s="17">
        <f>SUM(D44:D46)</f>
        <v>877.1</v>
      </c>
      <c r="E43" s="17">
        <f>SUM(E44:E46)</f>
        <v>2532.8999999999996</v>
      </c>
      <c r="F43" s="17">
        <f>SUM(F44:F46)</f>
        <v>3410</v>
      </c>
      <c r="G43" s="17">
        <f>SUM(G44:G46)</f>
        <v>0</v>
      </c>
      <c r="H43" s="17">
        <f>SUM(H44:H46)</f>
        <v>3410</v>
      </c>
    </row>
    <row r="44" spans="1:8" ht="31.5" hidden="1">
      <c r="A44" s="48" t="s">
        <v>0</v>
      </c>
      <c r="B44" s="16" t="s">
        <v>202</v>
      </c>
      <c r="C44" s="15" t="s">
        <v>1</v>
      </c>
      <c r="D44" s="17">
        <v>211.3</v>
      </c>
      <c r="E44" s="17">
        <v>842.4</v>
      </c>
      <c r="F44" s="17">
        <f>D44+E44</f>
        <v>1053.7</v>
      </c>
      <c r="G44" s="17"/>
      <c r="H44" s="17">
        <f>F44+G44</f>
        <v>1053.7</v>
      </c>
    </row>
    <row r="45" spans="1:8" ht="15.75" hidden="1">
      <c r="A45" s="48" t="s">
        <v>2</v>
      </c>
      <c r="B45" s="16" t="s">
        <v>202</v>
      </c>
      <c r="C45" s="15" t="s">
        <v>3</v>
      </c>
      <c r="D45" s="17">
        <v>101.6</v>
      </c>
      <c r="E45" s="17">
        <v>274.7</v>
      </c>
      <c r="F45" s="17">
        <f>D45+E45</f>
        <v>376.29999999999995</v>
      </c>
      <c r="G45" s="17"/>
      <c r="H45" s="17">
        <f>F45+G45</f>
        <v>376.29999999999995</v>
      </c>
    </row>
    <row r="46" spans="1:8" ht="15.75" hidden="1">
      <c r="A46" s="48" t="s">
        <v>4</v>
      </c>
      <c r="B46" s="16" t="s">
        <v>202</v>
      </c>
      <c r="C46" s="15" t="s">
        <v>5</v>
      </c>
      <c r="D46" s="17">
        <v>564.2</v>
      </c>
      <c r="E46" s="17">
        <v>1415.8</v>
      </c>
      <c r="F46" s="17">
        <f>D46+E46</f>
        <v>1980</v>
      </c>
      <c r="G46" s="17"/>
      <c r="H46" s="17">
        <f>F46+G46</f>
        <v>1980</v>
      </c>
    </row>
    <row r="47" spans="1:8" ht="31.5" hidden="1">
      <c r="A47" s="28" t="s">
        <v>39</v>
      </c>
      <c r="B47" s="16" t="s">
        <v>122</v>
      </c>
      <c r="C47" s="15" t="s">
        <v>160</v>
      </c>
      <c r="D47" s="17">
        <f>D48+D54</f>
        <v>21523.3</v>
      </c>
      <c r="E47" s="17">
        <f>E48+E54</f>
        <v>47.900000000000006</v>
      </c>
      <c r="F47" s="17">
        <f>F48+F54</f>
        <v>21571.2</v>
      </c>
      <c r="G47" s="17">
        <f>G48+G54</f>
        <v>0</v>
      </c>
      <c r="H47" s="17">
        <f>H48+H54</f>
        <v>21571.2</v>
      </c>
    </row>
    <row r="48" spans="1:8" ht="15.75" hidden="1">
      <c r="A48" s="28" t="s">
        <v>285</v>
      </c>
      <c r="B48" s="16" t="s">
        <v>122</v>
      </c>
      <c r="C48" s="15" t="s">
        <v>286</v>
      </c>
      <c r="D48" s="17">
        <f aca="true" t="shared" si="1" ref="D48:H49">D49</f>
        <v>21523.3</v>
      </c>
      <c r="E48" s="17">
        <f t="shared" si="1"/>
        <v>0</v>
      </c>
      <c r="F48" s="17">
        <f t="shared" si="1"/>
        <v>21523.3</v>
      </c>
      <c r="G48" s="17">
        <f t="shared" si="1"/>
        <v>0</v>
      </c>
      <c r="H48" s="17">
        <f t="shared" si="1"/>
        <v>21523.3</v>
      </c>
    </row>
    <row r="49" spans="1:8" ht="15.75" hidden="1">
      <c r="A49" s="28" t="s">
        <v>152</v>
      </c>
      <c r="B49" s="16" t="s">
        <v>122</v>
      </c>
      <c r="C49" s="15" t="s">
        <v>184</v>
      </c>
      <c r="D49" s="17">
        <f t="shared" si="1"/>
        <v>21523.3</v>
      </c>
      <c r="E49" s="17">
        <f t="shared" si="1"/>
        <v>0</v>
      </c>
      <c r="F49" s="17">
        <f t="shared" si="1"/>
        <v>21523.3</v>
      </c>
      <c r="G49" s="17">
        <f t="shared" si="1"/>
        <v>0</v>
      </c>
      <c r="H49" s="17">
        <f t="shared" si="1"/>
        <v>21523.3</v>
      </c>
    </row>
    <row r="50" spans="1:8" ht="31.5" hidden="1">
      <c r="A50" s="28" t="s">
        <v>185</v>
      </c>
      <c r="B50" s="16" t="s">
        <v>122</v>
      </c>
      <c r="C50" s="15" t="s">
        <v>183</v>
      </c>
      <c r="D50" s="17">
        <f>SUM(D51:D53)</f>
        <v>21523.3</v>
      </c>
      <c r="E50" s="17">
        <f>SUM(E51:E53)</f>
        <v>0</v>
      </c>
      <c r="F50" s="17">
        <f>SUM(F51:F53)</f>
        <v>21523.3</v>
      </c>
      <c r="G50" s="17">
        <f>SUM(G51:G53)</f>
        <v>0</v>
      </c>
      <c r="H50" s="17">
        <f>SUM(H51:H53)</f>
        <v>21523.3</v>
      </c>
    </row>
    <row r="51" spans="1:8" ht="31.5" hidden="1">
      <c r="A51" s="48" t="s">
        <v>6</v>
      </c>
      <c r="B51" s="16" t="s">
        <v>216</v>
      </c>
      <c r="C51" s="15" t="s">
        <v>183</v>
      </c>
      <c r="D51" s="17">
        <v>2050</v>
      </c>
      <c r="E51" s="17">
        <v>0</v>
      </c>
      <c r="F51" s="17">
        <f>D51+E51</f>
        <v>2050</v>
      </c>
      <c r="G51" s="17"/>
      <c r="H51" s="17">
        <f>F51+G51</f>
        <v>2050</v>
      </c>
    </row>
    <row r="52" spans="1:8" ht="31.5" hidden="1">
      <c r="A52" s="48" t="s">
        <v>7</v>
      </c>
      <c r="B52" s="16" t="s">
        <v>163</v>
      </c>
      <c r="C52" s="15" t="s">
        <v>183</v>
      </c>
      <c r="D52" s="17">
        <v>19452.3</v>
      </c>
      <c r="E52" s="17">
        <v>0</v>
      </c>
      <c r="F52" s="17">
        <f>D52+E52</f>
        <v>19452.3</v>
      </c>
      <c r="G52" s="17"/>
      <c r="H52" s="17">
        <f>F52+G52</f>
        <v>19452.3</v>
      </c>
    </row>
    <row r="53" spans="1:8" ht="15.75" hidden="1">
      <c r="A53" s="48" t="s">
        <v>194</v>
      </c>
      <c r="B53" s="16" t="s">
        <v>162</v>
      </c>
      <c r="C53" s="15" t="s">
        <v>183</v>
      </c>
      <c r="D53" s="17">
        <v>21</v>
      </c>
      <c r="E53" s="17">
        <v>0</v>
      </c>
      <c r="F53" s="23">
        <f>D53+E53</f>
        <v>21</v>
      </c>
      <c r="G53" s="23"/>
      <c r="H53" s="23">
        <f>F53+G53</f>
        <v>21</v>
      </c>
    </row>
    <row r="54" spans="1:8" ht="15.75" hidden="1">
      <c r="A54" s="28" t="s">
        <v>334</v>
      </c>
      <c r="B54" s="16" t="s">
        <v>122</v>
      </c>
      <c r="C54" s="15" t="s">
        <v>332</v>
      </c>
      <c r="D54" s="23">
        <f aca="true" t="shared" si="2" ref="D54:H55">D55</f>
        <v>0</v>
      </c>
      <c r="E54" s="23">
        <f t="shared" si="2"/>
        <v>47.900000000000006</v>
      </c>
      <c r="F54" s="23">
        <f t="shared" si="2"/>
        <v>47.900000000000006</v>
      </c>
      <c r="G54" s="23">
        <f t="shared" si="2"/>
        <v>0</v>
      </c>
      <c r="H54" s="23">
        <f t="shared" si="2"/>
        <v>47.900000000000006</v>
      </c>
    </row>
    <row r="55" spans="1:8" ht="15.75" hidden="1">
      <c r="A55" s="28" t="s">
        <v>335</v>
      </c>
      <c r="B55" s="16" t="s">
        <v>122</v>
      </c>
      <c r="C55" s="15" t="s">
        <v>333</v>
      </c>
      <c r="D55" s="23">
        <f t="shared" si="2"/>
        <v>0</v>
      </c>
      <c r="E55" s="23">
        <f t="shared" si="2"/>
        <v>47.900000000000006</v>
      </c>
      <c r="F55" s="23">
        <f t="shared" si="2"/>
        <v>47.900000000000006</v>
      </c>
      <c r="G55" s="23">
        <f t="shared" si="2"/>
        <v>0</v>
      </c>
      <c r="H55" s="23">
        <f t="shared" si="2"/>
        <v>47.900000000000006</v>
      </c>
    </row>
    <row r="56" spans="1:8" ht="31.5" hidden="1">
      <c r="A56" s="28" t="s">
        <v>181</v>
      </c>
      <c r="B56" s="16" t="s">
        <v>122</v>
      </c>
      <c r="C56" s="15" t="s">
        <v>180</v>
      </c>
      <c r="D56" s="23">
        <f>D58+D59</f>
        <v>0</v>
      </c>
      <c r="E56" s="23">
        <f>E58+E59</f>
        <v>47.900000000000006</v>
      </c>
      <c r="F56" s="23">
        <f>F58+F59+F57</f>
        <v>47.900000000000006</v>
      </c>
      <c r="G56" s="23">
        <f>G58+G59+G57</f>
        <v>0</v>
      </c>
      <c r="H56" s="23">
        <f>H58+H59+H57</f>
        <v>47.900000000000006</v>
      </c>
    </row>
    <row r="57" spans="1:8" ht="31.5" hidden="1">
      <c r="A57" s="48" t="s">
        <v>6</v>
      </c>
      <c r="B57" s="16" t="s">
        <v>216</v>
      </c>
      <c r="C57" s="15" t="s">
        <v>180</v>
      </c>
      <c r="D57" s="23"/>
      <c r="E57" s="23"/>
      <c r="F57" s="23">
        <v>0</v>
      </c>
      <c r="G57" s="17"/>
      <c r="H57" s="17">
        <f>F57+G57</f>
        <v>0</v>
      </c>
    </row>
    <row r="58" spans="1:8" ht="31.5" hidden="1">
      <c r="A58" s="48" t="s">
        <v>7</v>
      </c>
      <c r="B58" s="16" t="s">
        <v>163</v>
      </c>
      <c r="C58" s="15" t="s">
        <v>180</v>
      </c>
      <c r="D58" s="17">
        <v>0</v>
      </c>
      <c r="E58" s="17">
        <v>24.1</v>
      </c>
      <c r="F58" s="17">
        <f>D58+E58</f>
        <v>24.1</v>
      </c>
      <c r="G58" s="17"/>
      <c r="H58" s="17">
        <f>F58+G58</f>
        <v>24.1</v>
      </c>
    </row>
    <row r="59" spans="1:8" ht="17.25" customHeight="1" hidden="1">
      <c r="A59" s="48" t="s">
        <v>22</v>
      </c>
      <c r="B59" s="16" t="s">
        <v>162</v>
      </c>
      <c r="C59" s="15" t="s">
        <v>180</v>
      </c>
      <c r="D59" s="17">
        <v>0</v>
      </c>
      <c r="E59" s="17">
        <v>23.8</v>
      </c>
      <c r="F59" s="17">
        <f>D59+E59</f>
        <v>23.8</v>
      </c>
      <c r="G59" s="17"/>
      <c r="H59" s="17">
        <f>F59+G59</f>
        <v>23.8</v>
      </c>
    </row>
    <row r="60" spans="1:8" ht="31.5" hidden="1">
      <c r="A60" s="28" t="s">
        <v>231</v>
      </c>
      <c r="B60" s="16">
        <v>904</v>
      </c>
      <c r="C60" s="15" t="s">
        <v>232</v>
      </c>
      <c r="D60" s="17">
        <f>D61+D64</f>
        <v>1122.2</v>
      </c>
      <c r="E60" s="17">
        <f>E61+E64</f>
        <v>3683.7999999999997</v>
      </c>
      <c r="F60" s="17">
        <f>F61+F64</f>
        <v>4806</v>
      </c>
      <c r="G60" s="45">
        <f>G61+G64</f>
        <v>0</v>
      </c>
      <c r="H60" s="17">
        <f>H61+H64</f>
        <v>4806</v>
      </c>
    </row>
    <row r="61" spans="1:8" ht="78.75" hidden="1">
      <c r="A61" s="28" t="s">
        <v>287</v>
      </c>
      <c r="B61" s="16">
        <v>904</v>
      </c>
      <c r="C61" s="15" t="s">
        <v>233</v>
      </c>
      <c r="D61" s="17">
        <f aca="true" t="shared" si="3" ref="D61:H62">D62</f>
        <v>110.4</v>
      </c>
      <c r="E61" s="17">
        <f t="shared" si="3"/>
        <v>3662.6</v>
      </c>
      <c r="F61" s="17">
        <f t="shared" si="3"/>
        <v>3773</v>
      </c>
      <c r="G61" s="17">
        <f t="shared" si="3"/>
        <v>0</v>
      </c>
      <c r="H61" s="17">
        <f t="shared" si="3"/>
        <v>3773</v>
      </c>
    </row>
    <row r="62" spans="1:8" ht="94.5" hidden="1">
      <c r="A62" s="28" t="s">
        <v>288</v>
      </c>
      <c r="B62" s="16" t="s">
        <v>162</v>
      </c>
      <c r="C62" s="15" t="s">
        <v>289</v>
      </c>
      <c r="D62" s="17">
        <f t="shared" si="3"/>
        <v>110.4</v>
      </c>
      <c r="E62" s="17">
        <f t="shared" si="3"/>
        <v>3662.6</v>
      </c>
      <c r="F62" s="17">
        <f t="shared" si="3"/>
        <v>3773</v>
      </c>
      <c r="G62" s="17">
        <f t="shared" si="3"/>
        <v>0</v>
      </c>
      <c r="H62" s="17">
        <f t="shared" si="3"/>
        <v>3773</v>
      </c>
    </row>
    <row r="63" spans="1:8" ht="94.5" hidden="1">
      <c r="A63" s="48" t="s">
        <v>268</v>
      </c>
      <c r="B63" s="16">
        <v>904</v>
      </c>
      <c r="C63" s="15" t="s">
        <v>182</v>
      </c>
      <c r="D63" s="17">
        <v>110.4</v>
      </c>
      <c r="E63" s="17">
        <v>3662.6</v>
      </c>
      <c r="F63" s="17">
        <f>D63+E63</f>
        <v>3773</v>
      </c>
      <c r="G63" s="17"/>
      <c r="H63" s="17">
        <f>F63+G63</f>
        <v>3773</v>
      </c>
    </row>
    <row r="64" spans="1:8" ht="31.5" hidden="1">
      <c r="A64" s="28" t="s">
        <v>264</v>
      </c>
      <c r="B64" s="16">
        <v>904</v>
      </c>
      <c r="C64" s="15" t="s">
        <v>167</v>
      </c>
      <c r="D64" s="17">
        <f aca="true" t="shared" si="4" ref="D64:H65">D65</f>
        <v>1011.8</v>
      </c>
      <c r="E64" s="17">
        <f t="shared" si="4"/>
        <v>21.2</v>
      </c>
      <c r="F64" s="17">
        <f t="shared" si="4"/>
        <v>1033</v>
      </c>
      <c r="G64" s="45">
        <f t="shared" si="4"/>
        <v>0</v>
      </c>
      <c r="H64" s="17">
        <f t="shared" si="4"/>
        <v>1033</v>
      </c>
    </row>
    <row r="65" spans="1:8" ht="31.5" hidden="1">
      <c r="A65" s="28" t="s">
        <v>234</v>
      </c>
      <c r="B65" s="16">
        <v>904</v>
      </c>
      <c r="C65" s="15" t="s">
        <v>168</v>
      </c>
      <c r="D65" s="17">
        <f t="shared" si="4"/>
        <v>1011.8</v>
      </c>
      <c r="E65" s="17">
        <f t="shared" si="4"/>
        <v>21.2</v>
      </c>
      <c r="F65" s="17">
        <f t="shared" si="4"/>
        <v>1033</v>
      </c>
      <c r="G65" s="45">
        <f t="shared" si="4"/>
        <v>0</v>
      </c>
      <c r="H65" s="17">
        <f t="shared" si="4"/>
        <v>1033</v>
      </c>
    </row>
    <row r="66" spans="1:8" ht="47.25" hidden="1">
      <c r="A66" s="48" t="s">
        <v>273</v>
      </c>
      <c r="B66" s="16">
        <v>904</v>
      </c>
      <c r="C66" s="15" t="s">
        <v>272</v>
      </c>
      <c r="D66" s="17">
        <v>1011.8</v>
      </c>
      <c r="E66" s="17">
        <v>21.2</v>
      </c>
      <c r="F66" s="17">
        <f>D66+E66</f>
        <v>1033</v>
      </c>
      <c r="G66" s="41"/>
      <c r="H66" s="17">
        <f>F66+G66</f>
        <v>1033</v>
      </c>
    </row>
    <row r="67" spans="1:8" ht="15.75" hidden="1">
      <c r="A67" s="15" t="s">
        <v>98</v>
      </c>
      <c r="B67" s="16" t="s">
        <v>122</v>
      </c>
      <c r="C67" s="15" t="s">
        <v>99</v>
      </c>
      <c r="D67" s="17">
        <f>D68+D71+D72+D75+D79+D80+D87+D85+D86+D84</f>
        <v>4406.2</v>
      </c>
      <c r="E67" s="17">
        <f>E68+E71+E72+E75+E79+E80+E87+E85+E86+E84</f>
        <v>136.7</v>
      </c>
      <c r="F67" s="17">
        <f>F68+F71+F72+F75+F79+F80+F87+F85+F86+F84</f>
        <v>4542.9</v>
      </c>
      <c r="G67" s="17">
        <f>G68+G71+G72+G75+G79+G80+G87+G85+G86+G84</f>
        <v>0</v>
      </c>
      <c r="H67" s="17">
        <f>H68+H71+H72+H75+H79+H80+H87+H85+H86+H84</f>
        <v>4542.9</v>
      </c>
    </row>
    <row r="68" spans="1:8" ht="31.5" hidden="1">
      <c r="A68" s="15" t="s">
        <v>100</v>
      </c>
      <c r="B68" s="16">
        <v>182</v>
      </c>
      <c r="C68" s="15" t="s">
        <v>101</v>
      </c>
      <c r="D68" s="17">
        <f>SUM(D69:D70)</f>
        <v>265.2</v>
      </c>
      <c r="E68" s="17">
        <f>SUM(E69:E70)</f>
        <v>0</v>
      </c>
      <c r="F68" s="17">
        <f>SUM(F69:F70)</f>
        <v>265.2</v>
      </c>
      <c r="G68" s="17">
        <f>SUM(G69:G70)</f>
        <v>0</v>
      </c>
      <c r="H68" s="17">
        <f>SUM(H69:H70)</f>
        <v>265.2</v>
      </c>
    </row>
    <row r="69" spans="1:8" ht="78.75" hidden="1">
      <c r="A69" s="48" t="s">
        <v>50</v>
      </c>
      <c r="B69" s="16">
        <v>182</v>
      </c>
      <c r="C69" s="15" t="s">
        <v>102</v>
      </c>
      <c r="D69" s="17">
        <v>260</v>
      </c>
      <c r="E69" s="17">
        <v>0</v>
      </c>
      <c r="F69" s="17">
        <f>D69+E69</f>
        <v>260</v>
      </c>
      <c r="G69" s="17"/>
      <c r="H69" s="17">
        <f>F69+G69</f>
        <v>260</v>
      </c>
    </row>
    <row r="70" spans="1:8" ht="63" hidden="1">
      <c r="A70" s="48" t="s">
        <v>103</v>
      </c>
      <c r="B70" s="16">
        <v>182</v>
      </c>
      <c r="C70" s="15" t="s">
        <v>104</v>
      </c>
      <c r="D70" s="17">
        <v>5.2</v>
      </c>
      <c r="E70" s="17">
        <v>0</v>
      </c>
      <c r="F70" s="17">
        <f>D70+E70</f>
        <v>5.2</v>
      </c>
      <c r="G70" s="17"/>
      <c r="H70" s="17">
        <f>F70+G70</f>
        <v>5.2</v>
      </c>
    </row>
    <row r="71" spans="1:8" ht="63" hidden="1">
      <c r="A71" s="15" t="s">
        <v>290</v>
      </c>
      <c r="B71" s="16">
        <v>182</v>
      </c>
      <c r="C71" s="15" t="s">
        <v>105</v>
      </c>
      <c r="D71" s="17">
        <v>4</v>
      </c>
      <c r="E71" s="17">
        <v>0</v>
      </c>
      <c r="F71" s="17">
        <f>D71+E71</f>
        <v>4</v>
      </c>
      <c r="G71" s="17"/>
      <c r="H71" s="17">
        <f>F71+G71</f>
        <v>4</v>
      </c>
    </row>
    <row r="72" spans="1:8" ht="63" hidden="1">
      <c r="A72" s="32" t="s">
        <v>159</v>
      </c>
      <c r="B72" s="33" t="s">
        <v>122</v>
      </c>
      <c r="C72" s="15" t="s">
        <v>136</v>
      </c>
      <c r="D72" s="17">
        <f>D73+D74</f>
        <v>63</v>
      </c>
      <c r="E72" s="17">
        <f>E73+E74</f>
        <v>0</v>
      </c>
      <c r="F72" s="17">
        <f>F73+F74</f>
        <v>63</v>
      </c>
      <c r="G72" s="17">
        <f>G73+G74</f>
        <v>0</v>
      </c>
      <c r="H72" s="17">
        <f>H73+H74</f>
        <v>63</v>
      </c>
    </row>
    <row r="73" spans="1:8" ht="63" hidden="1">
      <c r="A73" s="50" t="s">
        <v>40</v>
      </c>
      <c r="B73" s="33" t="s">
        <v>178</v>
      </c>
      <c r="C73" s="15" t="s">
        <v>41</v>
      </c>
      <c r="D73" s="17">
        <v>61</v>
      </c>
      <c r="E73" s="17">
        <v>0</v>
      </c>
      <c r="F73" s="17">
        <f>D73+E73</f>
        <v>61</v>
      </c>
      <c r="G73" s="17"/>
      <c r="H73" s="17">
        <f>F73+G73</f>
        <v>61</v>
      </c>
    </row>
    <row r="74" spans="1:8" ht="47.25" hidden="1">
      <c r="A74" s="50" t="s">
        <v>263</v>
      </c>
      <c r="B74" s="33" t="s">
        <v>178</v>
      </c>
      <c r="C74" s="15" t="s">
        <v>262</v>
      </c>
      <c r="D74" s="17">
        <v>2</v>
      </c>
      <c r="E74" s="17">
        <v>0</v>
      </c>
      <c r="F74" s="17">
        <f>D74+E74</f>
        <v>2</v>
      </c>
      <c r="G74" s="17"/>
      <c r="H74" s="17">
        <f>F74+G74</f>
        <v>2</v>
      </c>
    </row>
    <row r="75" spans="1:8" s="55" customFormat="1" ht="110.25" hidden="1">
      <c r="A75" s="32" t="s">
        <v>153</v>
      </c>
      <c r="B75" s="33" t="s">
        <v>122</v>
      </c>
      <c r="C75" s="15" t="s">
        <v>186</v>
      </c>
      <c r="D75" s="17">
        <f>SUM(D76:D78)</f>
        <v>365.2</v>
      </c>
      <c r="E75" s="17">
        <f>SUM(E76:E78)</f>
        <v>0</v>
      </c>
      <c r="F75" s="17">
        <f>SUM(F76:F78)</f>
        <v>365.2</v>
      </c>
      <c r="G75" s="17">
        <f>SUM(G76:G78)</f>
        <v>0</v>
      </c>
      <c r="H75" s="17">
        <f>SUM(H76:H78)</f>
        <v>365.2</v>
      </c>
    </row>
    <row r="76" spans="1:8" ht="47.25" hidden="1">
      <c r="A76" s="50" t="s">
        <v>154</v>
      </c>
      <c r="B76" s="33" t="s">
        <v>44</v>
      </c>
      <c r="C76" s="15" t="s">
        <v>137</v>
      </c>
      <c r="D76" s="17">
        <v>30</v>
      </c>
      <c r="E76" s="17">
        <v>0</v>
      </c>
      <c r="F76" s="17">
        <f>D76+E76</f>
        <v>30</v>
      </c>
      <c r="G76" s="17"/>
      <c r="H76" s="17">
        <f>F76+G76</f>
        <v>30</v>
      </c>
    </row>
    <row r="77" spans="1:8" ht="31.5" hidden="1">
      <c r="A77" s="50" t="s">
        <v>235</v>
      </c>
      <c r="B77" s="33" t="s">
        <v>44</v>
      </c>
      <c r="C77" s="15" t="s">
        <v>206</v>
      </c>
      <c r="D77" s="17">
        <v>300</v>
      </c>
      <c r="E77" s="17">
        <v>0</v>
      </c>
      <c r="F77" s="17">
        <f>D77+E77</f>
        <v>300</v>
      </c>
      <c r="G77" s="17"/>
      <c r="H77" s="17">
        <f>F77+G77</f>
        <v>300</v>
      </c>
    </row>
    <row r="78" spans="1:8" ht="31.5" hidden="1">
      <c r="A78" s="50" t="s">
        <v>155</v>
      </c>
      <c r="B78" s="33" t="s">
        <v>291</v>
      </c>
      <c r="C78" s="15" t="s">
        <v>141</v>
      </c>
      <c r="D78" s="17">
        <v>35.2</v>
      </c>
      <c r="E78" s="17">
        <v>0</v>
      </c>
      <c r="F78" s="17">
        <f>D78+E78</f>
        <v>35.2</v>
      </c>
      <c r="G78" s="17"/>
      <c r="H78" s="17">
        <f>F78+G78</f>
        <v>35.2</v>
      </c>
    </row>
    <row r="79" spans="1:8" ht="47.25" hidden="1">
      <c r="A79" s="32" t="s">
        <v>144</v>
      </c>
      <c r="B79" s="33" t="s">
        <v>122</v>
      </c>
      <c r="C79" s="15" t="s">
        <v>142</v>
      </c>
      <c r="D79" s="17">
        <v>85</v>
      </c>
      <c r="E79" s="17">
        <v>0</v>
      </c>
      <c r="F79" s="17">
        <f>D79+E79</f>
        <v>85</v>
      </c>
      <c r="G79" s="17"/>
      <c r="H79" s="17">
        <f>F79+G79</f>
        <v>85</v>
      </c>
    </row>
    <row r="80" spans="1:8" ht="31.5" hidden="1">
      <c r="A80" s="32" t="s">
        <v>8</v>
      </c>
      <c r="B80" s="33" t="s">
        <v>178</v>
      </c>
      <c r="C80" s="15" t="s">
        <v>143</v>
      </c>
      <c r="D80" s="17">
        <f>D83+D81</f>
        <v>420</v>
      </c>
      <c r="E80" s="17">
        <f>E83+E81</f>
        <v>0</v>
      </c>
      <c r="F80" s="17">
        <f>F83+F81</f>
        <v>420</v>
      </c>
      <c r="G80" s="17">
        <f>G83+G81</f>
        <v>0</v>
      </c>
      <c r="H80" s="17">
        <f>H83+H81</f>
        <v>420</v>
      </c>
    </row>
    <row r="81" spans="1:8" ht="47.25" hidden="1">
      <c r="A81" s="32" t="s">
        <v>42</v>
      </c>
      <c r="B81" s="33" t="s">
        <v>178</v>
      </c>
      <c r="C81" s="15" t="s">
        <v>244</v>
      </c>
      <c r="D81" s="17">
        <f>D82</f>
        <v>20</v>
      </c>
      <c r="E81" s="17">
        <f>E82</f>
        <v>0</v>
      </c>
      <c r="F81" s="17">
        <f>F82</f>
        <v>20</v>
      </c>
      <c r="G81" s="17">
        <f>G82</f>
        <v>0</v>
      </c>
      <c r="H81" s="17">
        <f>H82</f>
        <v>20</v>
      </c>
    </row>
    <row r="82" spans="1:8" ht="63" hidden="1">
      <c r="A82" s="50" t="s">
        <v>43</v>
      </c>
      <c r="B82" s="33" t="s">
        <v>178</v>
      </c>
      <c r="C82" s="51" t="s">
        <v>242</v>
      </c>
      <c r="D82" s="17">
        <v>20</v>
      </c>
      <c r="E82" s="17">
        <v>0</v>
      </c>
      <c r="F82" s="17">
        <f>D82+E82</f>
        <v>20</v>
      </c>
      <c r="G82" s="17"/>
      <c r="H82" s="17">
        <f>F82+G82</f>
        <v>20</v>
      </c>
    </row>
    <row r="83" spans="1:8" ht="31.5" hidden="1">
      <c r="A83" s="32" t="s">
        <v>9</v>
      </c>
      <c r="B83" s="33" t="s">
        <v>178</v>
      </c>
      <c r="C83" s="15" t="s">
        <v>10</v>
      </c>
      <c r="D83" s="17">
        <v>400</v>
      </c>
      <c r="E83" s="17">
        <v>0</v>
      </c>
      <c r="F83" s="17">
        <f>D83+E83</f>
        <v>400</v>
      </c>
      <c r="G83" s="17"/>
      <c r="H83" s="17">
        <f>F83+G83</f>
        <v>400</v>
      </c>
    </row>
    <row r="84" spans="1:8" ht="31.5" hidden="1">
      <c r="A84" s="32" t="s">
        <v>148</v>
      </c>
      <c r="B84" s="33" t="s">
        <v>243</v>
      </c>
      <c r="C84" s="15" t="s">
        <v>91</v>
      </c>
      <c r="D84" s="17">
        <v>18.2</v>
      </c>
      <c r="E84" s="17">
        <v>0</v>
      </c>
      <c r="F84" s="17">
        <f>D84+E84</f>
        <v>18.2</v>
      </c>
      <c r="G84" s="17"/>
      <c r="H84" s="17">
        <f>F84+G84</f>
        <v>18.2</v>
      </c>
    </row>
    <row r="85" spans="1:8" ht="63" hidden="1">
      <c r="A85" s="32" t="s">
        <v>45</v>
      </c>
      <c r="B85" s="33" t="s">
        <v>178</v>
      </c>
      <c r="C85" s="15" t="s">
        <v>245</v>
      </c>
      <c r="D85" s="17">
        <v>150</v>
      </c>
      <c r="E85" s="17">
        <v>0</v>
      </c>
      <c r="F85" s="17">
        <f>D85+E85</f>
        <v>150</v>
      </c>
      <c r="G85" s="17"/>
      <c r="H85" s="17">
        <f>F85+G85</f>
        <v>150</v>
      </c>
    </row>
    <row r="86" spans="1:8" ht="31.5" hidden="1">
      <c r="A86" s="32" t="s">
        <v>46</v>
      </c>
      <c r="B86" s="33" t="s">
        <v>243</v>
      </c>
      <c r="C86" s="15" t="s">
        <v>246</v>
      </c>
      <c r="D86" s="17">
        <v>1324.2</v>
      </c>
      <c r="E86" s="17">
        <v>0</v>
      </c>
      <c r="F86" s="17">
        <f>D86+E86</f>
        <v>1324.2</v>
      </c>
      <c r="G86" s="17"/>
      <c r="H86" s="17">
        <f>F86+G86</f>
        <v>1324.2</v>
      </c>
    </row>
    <row r="87" spans="1:8" ht="31.5" hidden="1">
      <c r="A87" s="32" t="s">
        <v>107</v>
      </c>
      <c r="B87" s="33" t="s">
        <v>122</v>
      </c>
      <c r="C87" s="15" t="s">
        <v>124</v>
      </c>
      <c r="D87" s="34">
        <f>D89</f>
        <v>1711.4</v>
      </c>
      <c r="E87" s="34">
        <f>E89</f>
        <v>136.7</v>
      </c>
      <c r="F87" s="34">
        <f>F88</f>
        <v>1848.1</v>
      </c>
      <c r="G87" s="34">
        <f>G88</f>
        <v>0</v>
      </c>
      <c r="H87" s="34">
        <f>H88</f>
        <v>1848.1</v>
      </c>
    </row>
    <row r="88" spans="1:8" ht="47.25" hidden="1">
      <c r="A88" s="48" t="s">
        <v>140</v>
      </c>
      <c r="B88" s="16" t="s">
        <v>122</v>
      </c>
      <c r="C88" s="15" t="s">
        <v>139</v>
      </c>
      <c r="D88" s="34"/>
      <c r="E88" s="34"/>
      <c r="F88" s="34">
        <f>F89+F90+F91</f>
        <v>1848.1</v>
      </c>
      <c r="G88" s="34">
        <f>G89+G90+G91</f>
        <v>0</v>
      </c>
      <c r="H88" s="34">
        <f>H89+H90+H91</f>
        <v>1848.1</v>
      </c>
    </row>
    <row r="89" spans="1:8" ht="47.25" hidden="1">
      <c r="A89" s="48" t="s">
        <v>140</v>
      </c>
      <c r="B89" s="16" t="s">
        <v>122</v>
      </c>
      <c r="C89" s="15" t="s">
        <v>139</v>
      </c>
      <c r="D89" s="17">
        <v>1711.4</v>
      </c>
      <c r="E89" s="17">
        <f>80+56.7</f>
        <v>136.7</v>
      </c>
      <c r="F89" s="17">
        <v>1673.1</v>
      </c>
      <c r="G89" s="41"/>
      <c r="H89" s="17">
        <f>F89+G89</f>
        <v>1673.1</v>
      </c>
    </row>
    <row r="90" spans="1:8" ht="47.25" hidden="1">
      <c r="A90" s="48" t="s">
        <v>140</v>
      </c>
      <c r="B90" s="16" t="s">
        <v>162</v>
      </c>
      <c r="C90" s="15" t="s">
        <v>139</v>
      </c>
      <c r="D90" s="17"/>
      <c r="E90" s="17"/>
      <c r="F90" s="17">
        <v>175</v>
      </c>
      <c r="G90" s="17">
        <v>0</v>
      </c>
      <c r="H90" s="17">
        <f>F90+G90</f>
        <v>175</v>
      </c>
    </row>
    <row r="91" spans="1:8" ht="47.25" hidden="1">
      <c r="A91" s="48" t="s">
        <v>140</v>
      </c>
      <c r="B91" s="16" t="s">
        <v>163</v>
      </c>
      <c r="C91" s="15" t="s">
        <v>139</v>
      </c>
      <c r="D91" s="17"/>
      <c r="E91" s="17"/>
      <c r="F91" s="17">
        <v>0</v>
      </c>
      <c r="G91" s="17"/>
      <c r="H91" s="17">
        <f>F91+G91</f>
        <v>0</v>
      </c>
    </row>
    <row r="92" spans="1:8" ht="15.75" hidden="1">
      <c r="A92" s="15" t="s">
        <v>237</v>
      </c>
      <c r="B92" s="16" t="s">
        <v>122</v>
      </c>
      <c r="C92" s="15" t="s">
        <v>156</v>
      </c>
      <c r="D92" s="17">
        <f aca="true" t="shared" si="5" ref="D92:H93">D93</f>
        <v>380</v>
      </c>
      <c r="E92" s="17">
        <f t="shared" si="5"/>
        <v>13</v>
      </c>
      <c r="F92" s="17">
        <f t="shared" si="5"/>
        <v>393</v>
      </c>
      <c r="G92" s="17">
        <f t="shared" si="5"/>
        <v>0</v>
      </c>
      <c r="H92" s="17">
        <f t="shared" si="5"/>
        <v>393</v>
      </c>
    </row>
    <row r="93" spans="1:8" ht="15.75" hidden="1">
      <c r="A93" s="15" t="s">
        <v>85</v>
      </c>
      <c r="B93" s="16" t="s">
        <v>122</v>
      </c>
      <c r="C93" s="15" t="s">
        <v>84</v>
      </c>
      <c r="D93" s="17">
        <f t="shared" si="5"/>
        <v>380</v>
      </c>
      <c r="E93" s="17">
        <f t="shared" si="5"/>
        <v>13</v>
      </c>
      <c r="F93" s="17">
        <f t="shared" si="5"/>
        <v>393</v>
      </c>
      <c r="G93" s="17">
        <f t="shared" si="5"/>
        <v>0</v>
      </c>
      <c r="H93" s="17">
        <f t="shared" si="5"/>
        <v>393</v>
      </c>
    </row>
    <row r="94" spans="1:8" ht="15.75" hidden="1">
      <c r="A94" s="48" t="s">
        <v>85</v>
      </c>
      <c r="B94" s="16" t="s">
        <v>162</v>
      </c>
      <c r="C94" s="15" t="s">
        <v>84</v>
      </c>
      <c r="D94" s="17">
        <v>380</v>
      </c>
      <c r="E94" s="17">
        <v>13</v>
      </c>
      <c r="F94" s="17">
        <f>D94+E94</f>
        <v>393</v>
      </c>
      <c r="G94" s="17"/>
      <c r="H94" s="17">
        <f>F94+G94</f>
        <v>393</v>
      </c>
    </row>
    <row r="95" spans="1:8" ht="31.5">
      <c r="A95" s="12" t="s">
        <v>108</v>
      </c>
      <c r="B95" s="13" t="s">
        <v>122</v>
      </c>
      <c r="C95" s="12" t="s">
        <v>109</v>
      </c>
      <c r="D95" s="14">
        <f>D96+D160+D169+D150+D164</f>
        <v>419660.80000000005</v>
      </c>
      <c r="E95" s="35">
        <f>E96+E160+E169+E150+E164</f>
        <v>-18737.3</v>
      </c>
      <c r="F95" s="14">
        <f>F96+F160+F169+F150+F164</f>
        <v>400923.5</v>
      </c>
      <c r="G95" s="14">
        <f>G96+G160+G169+G150+G164</f>
        <v>39441.00000000001</v>
      </c>
      <c r="H95" s="14">
        <f>H96+H160+H169+H150+H164</f>
        <v>440364.5</v>
      </c>
    </row>
    <row r="96" spans="1:8" ht="35.25" customHeight="1">
      <c r="A96" s="36" t="s">
        <v>195</v>
      </c>
      <c r="B96" s="13" t="s">
        <v>122</v>
      </c>
      <c r="C96" s="12" t="s">
        <v>110</v>
      </c>
      <c r="D96" s="37">
        <f>D116+D97+D136</f>
        <v>420058.7</v>
      </c>
      <c r="E96" s="35">
        <f>E116+E97+E136</f>
        <v>-18737.3</v>
      </c>
      <c r="F96" s="37">
        <f>F116+F97+F136</f>
        <v>401321.39999999997</v>
      </c>
      <c r="G96" s="37">
        <f>G116+G97+G136</f>
        <v>39439.100000000006</v>
      </c>
      <c r="H96" s="37">
        <f>H116+H97+H136</f>
        <v>440760.5</v>
      </c>
    </row>
    <row r="97" spans="1:8" ht="31.5">
      <c r="A97" s="12" t="s">
        <v>157</v>
      </c>
      <c r="B97" s="13" t="s">
        <v>122</v>
      </c>
      <c r="C97" s="12" t="s">
        <v>111</v>
      </c>
      <c r="D97" s="35">
        <f>D99+D102</f>
        <v>76856.5</v>
      </c>
      <c r="E97" s="35">
        <f>E99+E102</f>
        <v>-19227</v>
      </c>
      <c r="F97" s="35">
        <f>F99+F102</f>
        <v>57629.5</v>
      </c>
      <c r="G97" s="35">
        <f>G99+G102</f>
        <v>36839.100000000006</v>
      </c>
      <c r="H97" s="35">
        <f>H99+H102</f>
        <v>94468.6</v>
      </c>
    </row>
    <row r="98" spans="1:8" ht="31.5">
      <c r="A98" s="38" t="s">
        <v>175</v>
      </c>
      <c r="B98" s="16" t="s">
        <v>122</v>
      </c>
      <c r="C98" s="15" t="s">
        <v>207</v>
      </c>
      <c r="D98" s="17">
        <f>D104+D108+D107+D105+D109+D111+D106</f>
        <v>46656.5</v>
      </c>
      <c r="E98" s="17">
        <f>E104+E108+E107+E105+E109+E111+E106</f>
        <v>10973</v>
      </c>
      <c r="F98" s="17">
        <f>F104+F108+F107+F105+F109+F111+F106</f>
        <v>57629.5</v>
      </c>
      <c r="G98" s="17">
        <f>G104+G108+G107+G105+G109+G111+G106+G110</f>
        <v>5391.3</v>
      </c>
      <c r="H98" s="17">
        <f>H104+H108+H107+H105+H109+H111+H106+H110</f>
        <v>63020.8</v>
      </c>
    </row>
    <row r="99" spans="1:8" ht="33" customHeight="1">
      <c r="A99" s="39" t="s">
        <v>16</v>
      </c>
      <c r="B99" s="13"/>
      <c r="C99" s="12"/>
      <c r="D99" s="14">
        <f>D101+D100</f>
        <v>0</v>
      </c>
      <c r="E99" s="14">
        <f>E101+E100</f>
        <v>0</v>
      </c>
      <c r="F99" s="14">
        <f>F101+F100</f>
        <v>0</v>
      </c>
      <c r="G99" s="14">
        <f>G101+G100</f>
        <v>1247.8</v>
      </c>
      <c r="H99" s="14">
        <f>H101+H100</f>
        <v>1247.8</v>
      </c>
    </row>
    <row r="100" spans="1:8" s="55" customFormat="1" ht="15.75" customHeight="1" hidden="1">
      <c r="A100" s="15" t="s">
        <v>150</v>
      </c>
      <c r="B100" s="16" t="s">
        <v>162</v>
      </c>
      <c r="C100" s="15" t="s">
        <v>13</v>
      </c>
      <c r="D100" s="14"/>
      <c r="E100" s="14"/>
      <c r="F100" s="17">
        <f>D100+E100</f>
        <v>0</v>
      </c>
      <c r="G100" s="14"/>
      <c r="H100" s="14"/>
    </row>
    <row r="101" spans="1:8" ht="53.25" customHeight="1">
      <c r="A101" s="28" t="s">
        <v>421</v>
      </c>
      <c r="B101" s="16" t="s">
        <v>163</v>
      </c>
      <c r="C101" s="15" t="s">
        <v>424</v>
      </c>
      <c r="D101" s="17"/>
      <c r="E101" s="17"/>
      <c r="F101" s="17">
        <f>D101+E101</f>
        <v>0</v>
      </c>
      <c r="G101" s="17">
        <v>1247.8</v>
      </c>
      <c r="H101" s="17">
        <f>F101+G101</f>
        <v>1247.8</v>
      </c>
    </row>
    <row r="102" spans="1:8" ht="31.5">
      <c r="A102" s="39" t="s">
        <v>238</v>
      </c>
      <c r="B102" s="13"/>
      <c r="C102" s="21"/>
      <c r="D102" s="37">
        <f>SUM(D104:D115)</f>
        <v>76856.5</v>
      </c>
      <c r="E102" s="35">
        <f>SUM(E104:E115)</f>
        <v>-19227</v>
      </c>
      <c r="F102" s="37">
        <f>SUM(F103:F115)</f>
        <v>57629.5</v>
      </c>
      <c r="G102" s="37">
        <f>SUM(G103:G115)</f>
        <v>35591.3</v>
      </c>
      <c r="H102" s="37">
        <f>SUM(H103:H115)</f>
        <v>93220.8</v>
      </c>
    </row>
    <row r="103" spans="1:8" s="5" customFormat="1" ht="63">
      <c r="A103" s="28" t="s">
        <v>420</v>
      </c>
      <c r="B103" s="16" t="s">
        <v>162</v>
      </c>
      <c r="C103" s="15" t="s">
        <v>419</v>
      </c>
      <c r="D103" s="29"/>
      <c r="E103" s="41"/>
      <c r="F103" s="29">
        <v>0</v>
      </c>
      <c r="G103" s="29">
        <v>30200</v>
      </c>
      <c r="H103" s="29">
        <f>F103+G103</f>
        <v>30200</v>
      </c>
    </row>
    <row r="104" spans="1:8" ht="63">
      <c r="A104" s="48" t="s">
        <v>342</v>
      </c>
      <c r="B104" s="16">
        <v>904</v>
      </c>
      <c r="C104" s="15" t="s">
        <v>165</v>
      </c>
      <c r="D104" s="17">
        <v>772.4</v>
      </c>
      <c r="E104" s="17">
        <v>0</v>
      </c>
      <c r="F104" s="17">
        <f>D104+E104</f>
        <v>772.4</v>
      </c>
      <c r="G104" s="17"/>
      <c r="H104" s="17">
        <f>F104+G104</f>
        <v>772.4</v>
      </c>
    </row>
    <row r="105" spans="1:8" ht="94.5" hidden="1">
      <c r="A105" s="48" t="s">
        <v>267</v>
      </c>
      <c r="B105" s="16" t="s">
        <v>163</v>
      </c>
      <c r="C105" s="15" t="s">
        <v>169</v>
      </c>
      <c r="D105" s="17">
        <v>0</v>
      </c>
      <c r="E105" s="41"/>
      <c r="F105" s="17">
        <f>D105+E105</f>
        <v>0</v>
      </c>
      <c r="G105" s="41"/>
      <c r="H105" s="17">
        <f aca="true" t="shared" si="6" ref="H105:H115">F105+G105</f>
        <v>0</v>
      </c>
    </row>
    <row r="106" spans="1:8" ht="47.25">
      <c r="A106" s="48" t="s">
        <v>343</v>
      </c>
      <c r="B106" s="16" t="s">
        <v>164</v>
      </c>
      <c r="C106" s="15" t="s">
        <v>292</v>
      </c>
      <c r="D106" s="17">
        <v>4500</v>
      </c>
      <c r="E106" s="17">
        <v>4500</v>
      </c>
      <c r="F106" s="17">
        <f>D106+E106</f>
        <v>9000</v>
      </c>
      <c r="G106" s="17">
        <v>4500</v>
      </c>
      <c r="H106" s="17">
        <f t="shared" si="6"/>
        <v>13500</v>
      </c>
    </row>
    <row r="107" spans="1:8" ht="126">
      <c r="A107" s="48" t="s">
        <v>344</v>
      </c>
      <c r="B107" s="16" t="s">
        <v>162</v>
      </c>
      <c r="C107" s="15" t="s">
        <v>277</v>
      </c>
      <c r="D107" s="17">
        <v>0</v>
      </c>
      <c r="E107" s="17">
        <v>1150.5</v>
      </c>
      <c r="F107" s="17">
        <f>D107+E107</f>
        <v>1150.5</v>
      </c>
      <c r="G107" s="17"/>
      <c r="H107" s="17">
        <f t="shared" si="6"/>
        <v>1150.5</v>
      </c>
    </row>
    <row r="108" spans="1:8" ht="94.5">
      <c r="A108" s="48" t="s">
        <v>345</v>
      </c>
      <c r="B108" s="16" t="s">
        <v>162</v>
      </c>
      <c r="C108" s="15" t="s">
        <v>208</v>
      </c>
      <c r="D108" s="17">
        <v>40434.1</v>
      </c>
      <c r="E108" s="17">
        <v>0</v>
      </c>
      <c r="F108" s="17">
        <f>D108+E108</f>
        <v>40434.1</v>
      </c>
      <c r="G108" s="17"/>
      <c r="H108" s="17">
        <f t="shared" si="6"/>
        <v>40434.1</v>
      </c>
    </row>
    <row r="109" spans="1:8" ht="31.5">
      <c r="A109" s="48" t="s">
        <v>347</v>
      </c>
      <c r="B109" s="16" t="s">
        <v>216</v>
      </c>
      <c r="C109" s="15" t="s">
        <v>274</v>
      </c>
      <c r="D109" s="17">
        <v>950</v>
      </c>
      <c r="E109" s="17">
        <v>0</v>
      </c>
      <c r="F109" s="17">
        <f aca="true" t="shared" si="7" ref="F109:F115">D109+E109</f>
        <v>950</v>
      </c>
      <c r="G109" s="17"/>
      <c r="H109" s="17">
        <f t="shared" si="6"/>
        <v>950</v>
      </c>
    </row>
    <row r="110" spans="1:8" ht="31.5">
      <c r="A110" s="48" t="s">
        <v>422</v>
      </c>
      <c r="B110" s="16" t="s">
        <v>162</v>
      </c>
      <c r="C110" s="15" t="s">
        <v>423</v>
      </c>
      <c r="D110" s="17">
        <v>0</v>
      </c>
      <c r="E110" s="17"/>
      <c r="F110" s="17">
        <f t="shared" si="7"/>
        <v>0</v>
      </c>
      <c r="G110" s="17">
        <v>891.3</v>
      </c>
      <c r="H110" s="17">
        <f t="shared" si="6"/>
        <v>891.3</v>
      </c>
    </row>
    <row r="111" spans="1:8" ht="126">
      <c r="A111" s="48" t="s">
        <v>346</v>
      </c>
      <c r="B111" s="16" t="s">
        <v>162</v>
      </c>
      <c r="C111" s="15" t="s">
        <v>278</v>
      </c>
      <c r="D111" s="17">
        <v>0</v>
      </c>
      <c r="E111" s="17">
        <v>5322.5</v>
      </c>
      <c r="F111" s="17">
        <f t="shared" si="7"/>
        <v>5322.5</v>
      </c>
      <c r="G111" s="17"/>
      <c r="H111" s="17">
        <f t="shared" si="6"/>
        <v>5322.5</v>
      </c>
    </row>
    <row r="112" spans="1:8" ht="47.25" hidden="1">
      <c r="A112" s="15" t="s">
        <v>293</v>
      </c>
      <c r="B112" s="16" t="s">
        <v>162</v>
      </c>
      <c r="C112" s="15" t="s">
        <v>12</v>
      </c>
      <c r="D112" s="17">
        <v>0</v>
      </c>
      <c r="E112" s="17"/>
      <c r="F112" s="17">
        <f t="shared" si="7"/>
        <v>0</v>
      </c>
      <c r="G112" s="17"/>
      <c r="H112" s="17">
        <f t="shared" si="6"/>
        <v>0</v>
      </c>
    </row>
    <row r="113" spans="1:8" ht="31.5" hidden="1">
      <c r="A113" s="15" t="s">
        <v>25</v>
      </c>
      <c r="B113" s="16" t="s">
        <v>162</v>
      </c>
      <c r="C113" s="15" t="s">
        <v>60</v>
      </c>
      <c r="D113" s="17">
        <v>0</v>
      </c>
      <c r="E113" s="17"/>
      <c r="F113" s="17">
        <f t="shared" si="7"/>
        <v>0</v>
      </c>
      <c r="G113" s="17"/>
      <c r="H113" s="17">
        <f t="shared" si="6"/>
        <v>0</v>
      </c>
    </row>
    <row r="114" spans="1:8" ht="47.25" hidden="1">
      <c r="A114" s="15" t="s">
        <v>150</v>
      </c>
      <c r="B114" s="16" t="s">
        <v>162</v>
      </c>
      <c r="C114" s="15" t="s">
        <v>294</v>
      </c>
      <c r="D114" s="17">
        <v>0</v>
      </c>
      <c r="E114" s="17"/>
      <c r="F114" s="17">
        <f t="shared" si="7"/>
        <v>0</v>
      </c>
      <c r="G114" s="17"/>
      <c r="H114" s="17">
        <f t="shared" si="6"/>
        <v>0</v>
      </c>
    </row>
    <row r="115" spans="1:8" s="5" customFormat="1" ht="39" customHeight="1" hidden="1">
      <c r="A115" s="15" t="s">
        <v>295</v>
      </c>
      <c r="B115" s="16" t="s">
        <v>162</v>
      </c>
      <c r="C115" s="15" t="s">
        <v>296</v>
      </c>
      <c r="D115" s="17">
        <v>30200</v>
      </c>
      <c r="E115" s="41">
        <v>-30200</v>
      </c>
      <c r="F115" s="17">
        <f t="shared" si="7"/>
        <v>0</v>
      </c>
      <c r="G115" s="41"/>
      <c r="H115" s="17">
        <f t="shared" si="6"/>
        <v>0</v>
      </c>
    </row>
    <row r="116" spans="1:8" ht="24" customHeight="1">
      <c r="A116" s="12" t="s">
        <v>305</v>
      </c>
      <c r="B116" s="13" t="s">
        <v>122</v>
      </c>
      <c r="C116" s="12" t="s">
        <v>209</v>
      </c>
      <c r="D116" s="35">
        <f>D117</f>
        <v>342627.3</v>
      </c>
      <c r="E116" s="42">
        <f>E117</f>
        <v>0</v>
      </c>
      <c r="F116" s="14">
        <f>F117</f>
        <v>342627.3</v>
      </c>
      <c r="G116" s="14">
        <f>G117</f>
        <v>2600</v>
      </c>
      <c r="H116" s="14">
        <f>H117</f>
        <v>345227.3</v>
      </c>
    </row>
    <row r="117" spans="1:8" ht="15.75">
      <c r="A117" s="39" t="s">
        <v>239</v>
      </c>
      <c r="B117" s="13"/>
      <c r="C117" s="15"/>
      <c r="D117" s="35">
        <f>D118+D121</f>
        <v>342627.3</v>
      </c>
      <c r="E117" s="42">
        <f>E118+E121</f>
        <v>0</v>
      </c>
      <c r="F117" s="14">
        <f>F118+F121</f>
        <v>342627.3</v>
      </c>
      <c r="G117" s="14">
        <f>G118+G121</f>
        <v>2600</v>
      </c>
      <c r="H117" s="14">
        <f>H118+H121</f>
        <v>345227.3</v>
      </c>
    </row>
    <row r="118" spans="1:8" ht="15.75">
      <c r="A118" s="12" t="s">
        <v>14</v>
      </c>
      <c r="B118" s="13"/>
      <c r="C118" s="12"/>
      <c r="D118" s="35">
        <f>SUM(D119:D120)</f>
        <v>240.79999999999998</v>
      </c>
      <c r="E118" s="42">
        <f>SUM(E119:E120)</f>
        <v>0</v>
      </c>
      <c r="F118" s="14">
        <f>SUM(F119:F120)</f>
        <v>240.79999999999998</v>
      </c>
      <c r="G118" s="14">
        <f>SUM(G119:G120)</f>
        <v>0</v>
      </c>
      <c r="H118" s="14">
        <f>SUM(H119:H120)</f>
        <v>240.79999999999998</v>
      </c>
    </row>
    <row r="119" spans="1:8" ht="63">
      <c r="A119" s="15" t="s">
        <v>297</v>
      </c>
      <c r="B119" s="16" t="s">
        <v>162</v>
      </c>
      <c r="C119" s="51" t="s">
        <v>236</v>
      </c>
      <c r="D119" s="17">
        <v>12.6</v>
      </c>
      <c r="E119" s="17">
        <v>0</v>
      </c>
      <c r="F119" s="17">
        <f>D119+E119</f>
        <v>12.6</v>
      </c>
      <c r="G119" s="17"/>
      <c r="H119" s="17">
        <f>F119+G119</f>
        <v>12.6</v>
      </c>
    </row>
    <row r="120" spans="1:8" ht="31.5">
      <c r="A120" s="15" t="s">
        <v>298</v>
      </c>
      <c r="B120" s="16" t="s">
        <v>162</v>
      </c>
      <c r="C120" s="15" t="s">
        <v>307</v>
      </c>
      <c r="D120" s="17">
        <v>228.2</v>
      </c>
      <c r="E120" s="45">
        <v>0</v>
      </c>
      <c r="F120" s="17">
        <f>D120+E120</f>
        <v>228.2</v>
      </c>
      <c r="G120" s="45"/>
      <c r="H120" s="17">
        <f>F120+G120</f>
        <v>228.2</v>
      </c>
    </row>
    <row r="121" spans="1:8" ht="15.75">
      <c r="A121" s="12" t="s">
        <v>11</v>
      </c>
      <c r="B121" s="13"/>
      <c r="C121" s="12"/>
      <c r="D121" s="14">
        <f>D133+D122</f>
        <v>342386.5</v>
      </c>
      <c r="E121" s="14">
        <f>E133+E122</f>
        <v>0</v>
      </c>
      <c r="F121" s="14">
        <f>F133+F122</f>
        <v>342386.5</v>
      </c>
      <c r="G121" s="14">
        <f>G133+G122</f>
        <v>2600</v>
      </c>
      <c r="H121" s="14">
        <f>H133+H122</f>
        <v>344986.5</v>
      </c>
    </row>
    <row r="122" spans="1:8" ht="31.5">
      <c r="A122" s="15" t="s">
        <v>59</v>
      </c>
      <c r="B122" s="16"/>
      <c r="C122" s="15"/>
      <c r="D122" s="17">
        <f>D123+D124</f>
        <v>29952.199999999997</v>
      </c>
      <c r="E122" s="17">
        <f>E123+E124</f>
        <v>0</v>
      </c>
      <c r="F122" s="17">
        <f>F123+F124</f>
        <v>29952.199999999997</v>
      </c>
      <c r="G122" s="17">
        <f>G123+G124</f>
        <v>2600</v>
      </c>
      <c r="H122" s="17">
        <f>H123+H124</f>
        <v>32552.199999999997</v>
      </c>
    </row>
    <row r="123" spans="1:8" ht="47.25">
      <c r="A123" s="15" t="s">
        <v>87</v>
      </c>
      <c r="B123" s="16" t="s">
        <v>162</v>
      </c>
      <c r="C123" s="15" t="s">
        <v>166</v>
      </c>
      <c r="D123" s="17">
        <v>22000.3</v>
      </c>
      <c r="E123" s="17">
        <v>0</v>
      </c>
      <c r="F123" s="17">
        <f>D123+E123</f>
        <v>22000.3</v>
      </c>
      <c r="G123" s="17">
        <v>2600</v>
      </c>
      <c r="H123" s="17">
        <f>F123+G123</f>
        <v>24600.3</v>
      </c>
    </row>
    <row r="124" spans="1:8" ht="47.25">
      <c r="A124" s="15" t="s">
        <v>89</v>
      </c>
      <c r="B124" s="16" t="s">
        <v>122</v>
      </c>
      <c r="C124" s="15" t="s">
        <v>88</v>
      </c>
      <c r="D124" s="17">
        <f>SUM(D125:D132)</f>
        <v>7951.9</v>
      </c>
      <c r="E124" s="17">
        <f>SUM(E125:E132)</f>
        <v>0</v>
      </c>
      <c r="F124" s="17">
        <f>SUM(F125:F132)</f>
        <v>7951.9</v>
      </c>
      <c r="G124" s="17">
        <f>SUM(G125:G132)</f>
        <v>0</v>
      </c>
      <c r="H124" s="17">
        <f>SUM(H125:H132)</f>
        <v>7951.9</v>
      </c>
    </row>
    <row r="125" spans="1:8" ht="47.25">
      <c r="A125" s="91" t="s">
        <v>15</v>
      </c>
      <c r="B125" s="16" t="s">
        <v>162</v>
      </c>
      <c r="C125" s="15" t="s">
        <v>210</v>
      </c>
      <c r="D125" s="17">
        <v>2669</v>
      </c>
      <c r="E125" s="17">
        <v>0</v>
      </c>
      <c r="F125" s="17">
        <f>D125+E125</f>
        <v>2669</v>
      </c>
      <c r="G125" s="17"/>
      <c r="H125" s="17">
        <f>G125+F125</f>
        <v>2669</v>
      </c>
    </row>
    <row r="126" spans="1:8" ht="31.5">
      <c r="A126" s="91" t="s">
        <v>349</v>
      </c>
      <c r="B126" s="16" t="s">
        <v>162</v>
      </c>
      <c r="C126" s="15" t="s">
        <v>211</v>
      </c>
      <c r="D126" s="17">
        <v>832.1</v>
      </c>
      <c r="E126" s="17">
        <v>0</v>
      </c>
      <c r="F126" s="17">
        <f aca="true" t="shared" si="8" ref="F126:F132">D126+E126</f>
        <v>832.1</v>
      </c>
      <c r="G126" s="17"/>
      <c r="H126" s="17">
        <f aca="true" t="shared" si="9" ref="H126:H132">G126+F126</f>
        <v>832.1</v>
      </c>
    </row>
    <row r="127" spans="1:8" ht="31.5">
      <c r="A127" s="91" t="s">
        <v>350</v>
      </c>
      <c r="B127" s="16" t="s">
        <v>162</v>
      </c>
      <c r="C127" s="15" t="s">
        <v>254</v>
      </c>
      <c r="D127" s="17">
        <v>241.5</v>
      </c>
      <c r="E127" s="17">
        <v>0</v>
      </c>
      <c r="F127" s="17">
        <f t="shared" si="8"/>
        <v>241.5</v>
      </c>
      <c r="G127" s="17"/>
      <c r="H127" s="17">
        <f t="shared" si="9"/>
        <v>241.5</v>
      </c>
    </row>
    <row r="128" spans="1:8" ht="31.5">
      <c r="A128" s="91" t="s">
        <v>351</v>
      </c>
      <c r="B128" s="16" t="s">
        <v>163</v>
      </c>
      <c r="C128" s="15" t="s">
        <v>212</v>
      </c>
      <c r="D128" s="17">
        <v>1217.9</v>
      </c>
      <c r="E128" s="17">
        <v>0</v>
      </c>
      <c r="F128" s="17">
        <f t="shared" si="8"/>
        <v>1217.9</v>
      </c>
      <c r="G128" s="17"/>
      <c r="H128" s="17">
        <f t="shared" si="9"/>
        <v>1217.9</v>
      </c>
    </row>
    <row r="129" spans="1:8" ht="31.5">
      <c r="A129" s="91" t="s">
        <v>352</v>
      </c>
      <c r="B129" s="16" t="s">
        <v>162</v>
      </c>
      <c r="C129" s="15" t="s">
        <v>213</v>
      </c>
      <c r="D129" s="17">
        <v>482</v>
      </c>
      <c r="E129" s="17">
        <v>0</v>
      </c>
      <c r="F129" s="17">
        <f t="shared" si="8"/>
        <v>482</v>
      </c>
      <c r="G129" s="17"/>
      <c r="H129" s="17">
        <f t="shared" si="9"/>
        <v>482</v>
      </c>
    </row>
    <row r="130" spans="1:8" ht="63">
      <c r="A130" s="91" t="s">
        <v>353</v>
      </c>
      <c r="B130" s="16" t="s">
        <v>162</v>
      </c>
      <c r="C130" s="15" t="s">
        <v>214</v>
      </c>
      <c r="D130" s="17">
        <v>1676.5</v>
      </c>
      <c r="E130" s="17">
        <v>0</v>
      </c>
      <c r="F130" s="17">
        <f t="shared" si="8"/>
        <v>1676.5</v>
      </c>
      <c r="G130" s="17"/>
      <c r="H130" s="17">
        <f t="shared" si="9"/>
        <v>1676.5</v>
      </c>
    </row>
    <row r="131" spans="1:8" ht="78.75">
      <c r="A131" s="91" t="s">
        <v>354</v>
      </c>
      <c r="B131" s="16" t="s">
        <v>162</v>
      </c>
      <c r="C131" s="15" t="s">
        <v>255</v>
      </c>
      <c r="D131" s="17">
        <v>0.7</v>
      </c>
      <c r="E131" s="17">
        <v>0</v>
      </c>
      <c r="F131" s="17">
        <f t="shared" si="8"/>
        <v>0.7</v>
      </c>
      <c r="G131" s="17"/>
      <c r="H131" s="17">
        <f t="shared" si="9"/>
        <v>0.7</v>
      </c>
    </row>
    <row r="132" spans="1:8" ht="31.5">
      <c r="A132" s="91" t="s">
        <v>355</v>
      </c>
      <c r="B132" s="16" t="s">
        <v>162</v>
      </c>
      <c r="C132" s="15" t="s">
        <v>215</v>
      </c>
      <c r="D132" s="17">
        <v>832.2</v>
      </c>
      <c r="E132" s="17">
        <v>0</v>
      </c>
      <c r="F132" s="17">
        <f t="shared" si="8"/>
        <v>832.2</v>
      </c>
      <c r="G132" s="17"/>
      <c r="H132" s="17">
        <f t="shared" si="9"/>
        <v>832.2</v>
      </c>
    </row>
    <row r="133" spans="1:8" ht="31.5">
      <c r="A133" s="44" t="s">
        <v>176</v>
      </c>
      <c r="B133" s="16" t="s">
        <v>122</v>
      </c>
      <c r="C133" s="15" t="s">
        <v>86</v>
      </c>
      <c r="D133" s="17">
        <f>D134+D135</f>
        <v>312434.3</v>
      </c>
      <c r="E133" s="17">
        <f>E134+E135</f>
        <v>0</v>
      </c>
      <c r="F133" s="17">
        <f>F134+F135</f>
        <v>312434.3</v>
      </c>
      <c r="G133" s="17">
        <f>G134+G135</f>
        <v>0</v>
      </c>
      <c r="H133" s="17">
        <f>H134+H135</f>
        <v>312434.3</v>
      </c>
    </row>
    <row r="134" spans="1:8" ht="141.75">
      <c r="A134" s="28" t="s">
        <v>256</v>
      </c>
      <c r="B134" s="16" t="s">
        <v>163</v>
      </c>
      <c r="C134" s="15" t="s">
        <v>161</v>
      </c>
      <c r="D134" s="17">
        <v>194142.3</v>
      </c>
      <c r="E134" s="17">
        <v>0</v>
      </c>
      <c r="F134" s="17">
        <f>D134+E134</f>
        <v>194142.3</v>
      </c>
      <c r="G134" s="17"/>
      <c r="H134" s="17">
        <f>F134+G134</f>
        <v>194142.3</v>
      </c>
    </row>
    <row r="135" spans="1:8" ht="78.75">
      <c r="A135" s="28" t="s">
        <v>257</v>
      </c>
      <c r="B135" s="16" t="s">
        <v>163</v>
      </c>
      <c r="C135" s="15" t="s">
        <v>106</v>
      </c>
      <c r="D135" s="17">
        <v>118292</v>
      </c>
      <c r="E135" s="17">
        <v>0</v>
      </c>
      <c r="F135" s="17">
        <f>D135+E135</f>
        <v>118292</v>
      </c>
      <c r="G135" s="17"/>
      <c r="H135" s="17">
        <f>F135+G135</f>
        <v>118292</v>
      </c>
    </row>
    <row r="136" spans="1:8" ht="31.5">
      <c r="A136" s="36" t="s">
        <v>170</v>
      </c>
      <c r="B136" s="13" t="s">
        <v>122</v>
      </c>
      <c r="C136" s="12" t="s">
        <v>196</v>
      </c>
      <c r="D136" s="14">
        <f>D137+D142+D147</f>
        <v>574.9000000000001</v>
      </c>
      <c r="E136" s="14">
        <f>E137+E142+E147</f>
        <v>489.7</v>
      </c>
      <c r="F136" s="14">
        <f>F137+F142+F147</f>
        <v>1064.6</v>
      </c>
      <c r="G136" s="14">
        <f>G137+G142+G147</f>
        <v>0</v>
      </c>
      <c r="H136" s="14">
        <f>H137+H142+H147</f>
        <v>1064.6</v>
      </c>
    </row>
    <row r="137" spans="1:8" ht="63" hidden="1">
      <c r="A137" s="15" t="s">
        <v>172</v>
      </c>
      <c r="B137" s="16" t="s">
        <v>162</v>
      </c>
      <c r="C137" s="15" t="s">
        <v>197</v>
      </c>
      <c r="D137" s="17">
        <f>D138</f>
        <v>563.7</v>
      </c>
      <c r="E137" s="17">
        <f>E138</f>
        <v>328.7</v>
      </c>
      <c r="F137" s="17">
        <f>F138</f>
        <v>892.3999999999999</v>
      </c>
      <c r="G137" s="17">
        <f>G138</f>
        <v>0</v>
      </c>
      <c r="H137" s="17">
        <f>H138</f>
        <v>892.3999999999999</v>
      </c>
    </row>
    <row r="138" spans="1:8" ht="63" hidden="1">
      <c r="A138" s="15" t="s">
        <v>173</v>
      </c>
      <c r="B138" s="16" t="s">
        <v>162</v>
      </c>
      <c r="C138" s="15" t="s">
        <v>198</v>
      </c>
      <c r="D138" s="17">
        <f>D139+D140+D141</f>
        <v>563.7</v>
      </c>
      <c r="E138" s="17">
        <f>E139+E140+E141</f>
        <v>328.7</v>
      </c>
      <c r="F138" s="17">
        <f>F139+F140+F141</f>
        <v>892.3999999999999</v>
      </c>
      <c r="G138" s="17">
        <f>G139+G140+G141</f>
        <v>0</v>
      </c>
      <c r="H138" s="17">
        <f>H139+H140+H141</f>
        <v>892.3999999999999</v>
      </c>
    </row>
    <row r="139" spans="1:8" ht="31.5" hidden="1">
      <c r="A139" s="48" t="s">
        <v>357</v>
      </c>
      <c r="B139" s="16" t="s">
        <v>162</v>
      </c>
      <c r="C139" s="15" t="s">
        <v>199</v>
      </c>
      <c r="D139" s="17">
        <v>411.4</v>
      </c>
      <c r="E139" s="17">
        <v>0</v>
      </c>
      <c r="F139" s="17">
        <f>D139+E139</f>
        <v>411.4</v>
      </c>
      <c r="G139" s="17"/>
      <c r="H139" s="17">
        <f>F139+G139</f>
        <v>411.4</v>
      </c>
    </row>
    <row r="140" spans="1:8" ht="189" hidden="1">
      <c r="A140" s="48" t="s">
        <v>358</v>
      </c>
      <c r="B140" s="16" t="s">
        <v>162</v>
      </c>
      <c r="C140" s="15" t="s">
        <v>76</v>
      </c>
      <c r="D140" s="17">
        <v>0</v>
      </c>
      <c r="E140" s="17">
        <f>74.1+74+74+74.1</f>
        <v>296.2</v>
      </c>
      <c r="F140" s="17">
        <f>D140+E140</f>
        <v>296.2</v>
      </c>
      <c r="G140" s="17"/>
      <c r="H140" s="17">
        <f>F140+G140</f>
        <v>296.2</v>
      </c>
    </row>
    <row r="141" spans="1:8" ht="31.5" hidden="1">
      <c r="A141" s="48" t="s">
        <v>359</v>
      </c>
      <c r="B141" s="16" t="s">
        <v>47</v>
      </c>
      <c r="C141" s="15" t="s">
        <v>48</v>
      </c>
      <c r="D141" s="17">
        <v>152.3</v>
      </c>
      <c r="E141" s="17">
        <v>32.5</v>
      </c>
      <c r="F141" s="17">
        <f>D141+E141</f>
        <v>184.8</v>
      </c>
      <c r="G141" s="17"/>
      <c r="H141" s="17">
        <f>F141+G141</f>
        <v>184.8</v>
      </c>
    </row>
    <row r="142" spans="1:8" ht="63" hidden="1">
      <c r="A142" s="15" t="s">
        <v>188</v>
      </c>
      <c r="B142" s="16" t="s">
        <v>122</v>
      </c>
      <c r="C142" s="15" t="s">
        <v>187</v>
      </c>
      <c r="D142" s="17">
        <f>D144+D146</f>
        <v>11.2</v>
      </c>
      <c r="E142" s="17">
        <f>E144+E146</f>
        <v>0</v>
      </c>
      <c r="F142" s="17">
        <f>F144+F146</f>
        <v>11.2</v>
      </c>
      <c r="G142" s="17">
        <f>G144+G146</f>
        <v>0</v>
      </c>
      <c r="H142" s="17">
        <f>H144+H146</f>
        <v>11.2</v>
      </c>
    </row>
    <row r="143" spans="1:8" ht="15.75" hidden="1">
      <c r="A143" s="15" t="s">
        <v>14</v>
      </c>
      <c r="B143" s="16"/>
      <c r="C143" s="15"/>
      <c r="D143" s="17">
        <f>D144</f>
        <v>5.6</v>
      </c>
      <c r="E143" s="17">
        <f>E144</f>
        <v>0</v>
      </c>
      <c r="F143" s="17">
        <f>F144</f>
        <v>5.6</v>
      </c>
      <c r="G143" s="17">
        <f>G144</f>
        <v>0</v>
      </c>
      <c r="H143" s="17">
        <f>H144</f>
        <v>5.6</v>
      </c>
    </row>
    <row r="144" spans="1:8" ht="47.25" hidden="1">
      <c r="A144" s="21" t="s">
        <v>92</v>
      </c>
      <c r="B144" s="22" t="s">
        <v>216</v>
      </c>
      <c r="C144" s="21" t="s">
        <v>58</v>
      </c>
      <c r="D144" s="23">
        <v>5.6</v>
      </c>
      <c r="E144" s="23">
        <v>0</v>
      </c>
      <c r="F144" s="23">
        <f>D144+E144</f>
        <v>5.6</v>
      </c>
      <c r="G144" s="23"/>
      <c r="H144" s="23">
        <f>F144+G144</f>
        <v>5.6</v>
      </c>
    </row>
    <row r="145" spans="1:8" ht="15.75" hidden="1">
      <c r="A145" s="15" t="s">
        <v>11</v>
      </c>
      <c r="B145" s="22"/>
      <c r="C145" s="21"/>
      <c r="D145" s="17">
        <f>D146</f>
        <v>5.6</v>
      </c>
      <c r="E145" s="17">
        <f>E146</f>
        <v>0</v>
      </c>
      <c r="F145" s="17">
        <f>F146</f>
        <v>5.6</v>
      </c>
      <c r="G145" s="17">
        <f>G146</f>
        <v>0</v>
      </c>
      <c r="H145" s="17">
        <f>H146</f>
        <v>5.6</v>
      </c>
    </row>
    <row r="146" spans="1:8" ht="47.25" hidden="1">
      <c r="A146" s="58" t="s">
        <v>92</v>
      </c>
      <c r="B146" s="16" t="s">
        <v>216</v>
      </c>
      <c r="C146" s="15" t="s">
        <v>66</v>
      </c>
      <c r="D146" s="17">
        <v>5.6</v>
      </c>
      <c r="E146" s="17">
        <v>0</v>
      </c>
      <c r="F146" s="17">
        <f>D146+E146</f>
        <v>5.6</v>
      </c>
      <c r="G146" s="17"/>
      <c r="H146" s="17">
        <f>F146+G146</f>
        <v>5.6</v>
      </c>
    </row>
    <row r="147" spans="1:8" ht="15.75" hidden="1">
      <c r="A147" s="15" t="s">
        <v>241</v>
      </c>
      <c r="B147" s="16" t="s">
        <v>122</v>
      </c>
      <c r="C147" s="11" t="s">
        <v>240</v>
      </c>
      <c r="D147" s="17">
        <f aca="true" t="shared" si="10" ref="D147:H148">D148</f>
        <v>0</v>
      </c>
      <c r="E147" s="17">
        <f t="shared" si="10"/>
        <v>161</v>
      </c>
      <c r="F147" s="17">
        <f t="shared" si="10"/>
        <v>161</v>
      </c>
      <c r="G147" s="17">
        <f t="shared" si="10"/>
        <v>0</v>
      </c>
      <c r="H147" s="17">
        <f t="shared" si="10"/>
        <v>161</v>
      </c>
    </row>
    <row r="148" spans="1:8" ht="31.5" hidden="1">
      <c r="A148" s="15" t="s">
        <v>90</v>
      </c>
      <c r="B148" s="16" t="s">
        <v>122</v>
      </c>
      <c r="C148" s="11" t="s">
        <v>145</v>
      </c>
      <c r="D148" s="17">
        <f t="shared" si="10"/>
        <v>0</v>
      </c>
      <c r="E148" s="17">
        <f t="shared" si="10"/>
        <v>161</v>
      </c>
      <c r="F148" s="17">
        <f t="shared" si="10"/>
        <v>161</v>
      </c>
      <c r="G148" s="17">
        <f t="shared" si="10"/>
        <v>0</v>
      </c>
      <c r="H148" s="17">
        <f t="shared" si="10"/>
        <v>161</v>
      </c>
    </row>
    <row r="149" spans="1:8" ht="110.25" hidden="1">
      <c r="A149" s="53" t="s">
        <v>331</v>
      </c>
      <c r="B149" s="16" t="s">
        <v>162</v>
      </c>
      <c r="C149" s="11" t="s">
        <v>330</v>
      </c>
      <c r="D149" s="17">
        <v>0</v>
      </c>
      <c r="E149" s="17">
        <v>161</v>
      </c>
      <c r="F149" s="17">
        <f>D149+E149</f>
        <v>161</v>
      </c>
      <c r="G149" s="17"/>
      <c r="H149" s="17">
        <f>F149+G149</f>
        <v>161</v>
      </c>
    </row>
    <row r="150" spans="1:8" ht="25.5" customHeight="1" hidden="1">
      <c r="A150" s="12" t="s">
        <v>17</v>
      </c>
      <c r="B150" s="13" t="s">
        <v>122</v>
      </c>
      <c r="C150" s="12" t="s">
        <v>18</v>
      </c>
      <c r="D150" s="14">
        <f>D151</f>
        <v>0</v>
      </c>
      <c r="E150" s="14">
        <f>E151</f>
        <v>0</v>
      </c>
      <c r="F150" s="14">
        <f>F151</f>
        <v>0</v>
      </c>
      <c r="G150" s="14"/>
      <c r="H150" s="14"/>
    </row>
    <row r="151" spans="1:8" ht="25.5" customHeight="1" hidden="1">
      <c r="A151" s="15" t="s">
        <v>19</v>
      </c>
      <c r="B151" s="16" t="s">
        <v>122</v>
      </c>
      <c r="C151" s="15" t="s">
        <v>20</v>
      </c>
      <c r="D151" s="17">
        <f>D152+D158+D155</f>
        <v>0</v>
      </c>
      <c r="E151" s="17">
        <f>E152+E158+E155</f>
        <v>0</v>
      </c>
      <c r="F151" s="17">
        <f>F152+F158+F155</f>
        <v>0</v>
      </c>
      <c r="G151" s="17"/>
      <c r="H151" s="17"/>
    </row>
    <row r="152" spans="1:8" ht="25.5" customHeight="1" hidden="1">
      <c r="A152" s="15" t="s">
        <v>21</v>
      </c>
      <c r="B152" s="16" t="s">
        <v>122</v>
      </c>
      <c r="C152" s="15" t="s">
        <v>26</v>
      </c>
      <c r="D152" s="17">
        <f>D153+D154</f>
        <v>0</v>
      </c>
      <c r="E152" s="17">
        <f>E153+E154</f>
        <v>0</v>
      </c>
      <c r="F152" s="17">
        <f>F153+F154</f>
        <v>0</v>
      </c>
      <c r="G152" s="17"/>
      <c r="H152" s="17"/>
    </row>
    <row r="153" spans="1:8" ht="25.5" customHeight="1" hidden="1">
      <c r="A153" s="21" t="s">
        <v>6</v>
      </c>
      <c r="B153" s="22" t="s">
        <v>216</v>
      </c>
      <c r="C153" s="21" t="s">
        <v>26</v>
      </c>
      <c r="D153" s="23">
        <v>0</v>
      </c>
      <c r="E153" s="23"/>
      <c r="F153" s="17">
        <f>D153+E153</f>
        <v>0</v>
      </c>
      <c r="G153" s="23"/>
      <c r="H153" s="23"/>
    </row>
    <row r="154" spans="1:8" ht="25.5" customHeight="1" hidden="1">
      <c r="A154" s="21" t="s">
        <v>7</v>
      </c>
      <c r="B154" s="22" t="s">
        <v>163</v>
      </c>
      <c r="C154" s="21" t="s">
        <v>26</v>
      </c>
      <c r="D154" s="23">
        <v>0</v>
      </c>
      <c r="E154" s="23"/>
      <c r="F154" s="17">
        <f>D154+E154</f>
        <v>0</v>
      </c>
      <c r="G154" s="23"/>
      <c r="H154" s="23"/>
    </row>
    <row r="155" spans="1:8" ht="38.25" customHeight="1" hidden="1">
      <c r="A155" s="15" t="s">
        <v>158</v>
      </c>
      <c r="B155" s="16" t="s">
        <v>122</v>
      </c>
      <c r="C155" s="15" t="s">
        <v>27</v>
      </c>
      <c r="D155" s="17">
        <f>SUM(D156:D159)</f>
        <v>0</v>
      </c>
      <c r="E155" s="17">
        <f>SUM(E156:E159)</f>
        <v>0</v>
      </c>
      <c r="F155" s="17">
        <f>SUM(F156:F159)</f>
        <v>0</v>
      </c>
      <c r="G155" s="17"/>
      <c r="H155" s="17"/>
    </row>
    <row r="156" spans="1:8" ht="25.5" customHeight="1" hidden="1">
      <c r="A156" s="21" t="s">
        <v>6</v>
      </c>
      <c r="B156" s="22" t="s">
        <v>216</v>
      </c>
      <c r="C156" s="21" t="s">
        <v>27</v>
      </c>
      <c r="D156" s="23">
        <v>0</v>
      </c>
      <c r="E156" s="23"/>
      <c r="F156" s="17">
        <f>D156+E156</f>
        <v>0</v>
      </c>
      <c r="G156" s="23"/>
      <c r="H156" s="23"/>
    </row>
    <row r="157" spans="1:8" ht="25.5" customHeight="1" hidden="1">
      <c r="A157" s="21" t="s">
        <v>7</v>
      </c>
      <c r="B157" s="22" t="s">
        <v>163</v>
      </c>
      <c r="C157" s="21" t="s">
        <v>27</v>
      </c>
      <c r="D157" s="23">
        <v>0</v>
      </c>
      <c r="E157" s="23"/>
      <c r="F157" s="17">
        <f>D157+E157</f>
        <v>0</v>
      </c>
      <c r="G157" s="23"/>
      <c r="H157" s="23"/>
    </row>
    <row r="158" spans="1:8" ht="25.5" customHeight="1" hidden="1">
      <c r="A158" s="15" t="s">
        <v>54</v>
      </c>
      <c r="B158" s="16" t="s">
        <v>122</v>
      </c>
      <c r="C158" s="15" t="s">
        <v>28</v>
      </c>
      <c r="D158" s="23">
        <f>D159</f>
        <v>0</v>
      </c>
      <c r="E158" s="23">
        <f>E159</f>
        <v>0</v>
      </c>
      <c r="F158" s="23">
        <f>F159</f>
        <v>0</v>
      </c>
      <c r="G158" s="23"/>
      <c r="H158" s="23"/>
    </row>
    <row r="159" spans="1:8" ht="25.5" customHeight="1" hidden="1">
      <c r="A159" s="21" t="s">
        <v>6</v>
      </c>
      <c r="B159" s="22" t="s">
        <v>216</v>
      </c>
      <c r="C159" s="21" t="s">
        <v>28</v>
      </c>
      <c r="D159" s="23">
        <v>0</v>
      </c>
      <c r="E159" s="23"/>
      <c r="F159" s="17">
        <f>D159+E159</f>
        <v>0</v>
      </c>
      <c r="G159" s="23"/>
      <c r="H159" s="23"/>
    </row>
    <row r="160" spans="1:8" ht="12.75" customHeight="1" hidden="1">
      <c r="A160" s="12" t="s">
        <v>192</v>
      </c>
      <c r="B160" s="13" t="s">
        <v>122</v>
      </c>
      <c r="C160" s="12" t="s">
        <v>190</v>
      </c>
      <c r="D160" s="14">
        <f aca="true" t="shared" si="11" ref="D160:F162">D161</f>
        <v>0</v>
      </c>
      <c r="E160" s="14">
        <f t="shared" si="11"/>
        <v>0</v>
      </c>
      <c r="F160" s="14">
        <f t="shared" si="11"/>
        <v>0</v>
      </c>
      <c r="G160" s="14"/>
      <c r="H160" s="14"/>
    </row>
    <row r="161" spans="1:8" ht="25.5" customHeight="1" hidden="1">
      <c r="A161" s="15" t="s">
        <v>193</v>
      </c>
      <c r="B161" s="16" t="s">
        <v>122</v>
      </c>
      <c r="C161" s="15" t="s">
        <v>191</v>
      </c>
      <c r="D161" s="17">
        <f t="shared" si="11"/>
        <v>0</v>
      </c>
      <c r="E161" s="17">
        <f t="shared" si="11"/>
        <v>0</v>
      </c>
      <c r="F161" s="17">
        <f t="shared" si="11"/>
        <v>0</v>
      </c>
      <c r="G161" s="17"/>
      <c r="H161" s="17"/>
    </row>
    <row r="162" spans="1:8" ht="25.5" customHeight="1" hidden="1">
      <c r="A162" s="15" t="s">
        <v>193</v>
      </c>
      <c r="B162" s="16" t="s">
        <v>122</v>
      </c>
      <c r="C162" s="15" t="s">
        <v>49</v>
      </c>
      <c r="D162" s="17">
        <f t="shared" si="11"/>
        <v>0</v>
      </c>
      <c r="E162" s="17">
        <f t="shared" si="11"/>
        <v>0</v>
      </c>
      <c r="F162" s="17">
        <f t="shared" si="11"/>
        <v>0</v>
      </c>
      <c r="G162" s="17"/>
      <c r="H162" s="17"/>
    </row>
    <row r="163" spans="1:8" ht="25.5" customHeight="1" hidden="1">
      <c r="A163" s="21" t="s">
        <v>7</v>
      </c>
      <c r="B163" s="22" t="s">
        <v>163</v>
      </c>
      <c r="C163" s="21" t="s">
        <v>49</v>
      </c>
      <c r="D163" s="23">
        <v>0</v>
      </c>
      <c r="E163" s="23"/>
      <c r="F163" s="17">
        <f>D163+E163</f>
        <v>0</v>
      </c>
      <c r="G163" s="23"/>
      <c r="H163" s="23"/>
    </row>
    <row r="164" spans="1:8" ht="94.5">
      <c r="A164" s="12" t="s">
        <v>299</v>
      </c>
      <c r="B164" s="13" t="s">
        <v>122</v>
      </c>
      <c r="C164" s="12" t="s">
        <v>300</v>
      </c>
      <c r="D164" s="14">
        <f aca="true" t="shared" si="12" ref="D164:H165">D165</f>
        <v>1.4</v>
      </c>
      <c r="E164" s="14">
        <f t="shared" si="12"/>
        <v>0</v>
      </c>
      <c r="F164" s="14">
        <f t="shared" si="12"/>
        <v>1.4</v>
      </c>
      <c r="G164" s="14">
        <f t="shared" si="12"/>
        <v>1.9</v>
      </c>
      <c r="H164" s="14">
        <f t="shared" si="12"/>
        <v>3.3</v>
      </c>
    </row>
    <row r="165" spans="1:8" ht="47.25">
      <c r="A165" s="15" t="s">
        <v>301</v>
      </c>
      <c r="B165" s="16" t="s">
        <v>122</v>
      </c>
      <c r="C165" s="15" t="s">
        <v>302</v>
      </c>
      <c r="D165" s="17">
        <f t="shared" si="12"/>
        <v>1.4</v>
      </c>
      <c r="E165" s="17">
        <f t="shared" si="12"/>
        <v>0</v>
      </c>
      <c r="F165" s="17">
        <f t="shared" si="12"/>
        <v>1.4</v>
      </c>
      <c r="G165" s="17">
        <f t="shared" si="12"/>
        <v>1.9</v>
      </c>
      <c r="H165" s="17">
        <f t="shared" si="12"/>
        <v>3.3</v>
      </c>
    </row>
    <row r="166" spans="1:8" ht="31.5">
      <c r="A166" s="15" t="s">
        <v>303</v>
      </c>
      <c r="B166" s="16" t="s">
        <v>122</v>
      </c>
      <c r="C166" s="15" t="s">
        <v>304</v>
      </c>
      <c r="D166" s="17">
        <f>D168</f>
        <v>1.4</v>
      </c>
      <c r="E166" s="17">
        <f>E168</f>
        <v>0</v>
      </c>
      <c r="F166" s="17">
        <f>F168+F167</f>
        <v>1.4</v>
      </c>
      <c r="G166" s="17">
        <f>G168+G167</f>
        <v>1.9</v>
      </c>
      <c r="H166" s="17">
        <f>H168+H167</f>
        <v>3.3</v>
      </c>
    </row>
    <row r="167" spans="1:8" ht="47.25">
      <c r="A167" s="91" t="s">
        <v>387</v>
      </c>
      <c r="B167" s="16" t="s">
        <v>163</v>
      </c>
      <c r="C167" s="15" t="s">
        <v>386</v>
      </c>
      <c r="D167" s="17"/>
      <c r="E167" s="17"/>
      <c r="F167" s="17">
        <v>0</v>
      </c>
      <c r="G167" s="17">
        <v>1.9</v>
      </c>
      <c r="H167" s="17">
        <f>G167+F167</f>
        <v>1.9</v>
      </c>
    </row>
    <row r="168" spans="1:8" ht="47.25">
      <c r="A168" s="91" t="s">
        <v>308</v>
      </c>
      <c r="B168" s="16" t="s">
        <v>162</v>
      </c>
      <c r="C168" s="15" t="s">
        <v>309</v>
      </c>
      <c r="D168" s="17">
        <v>1.4</v>
      </c>
      <c r="E168" s="17">
        <v>0</v>
      </c>
      <c r="F168" s="17">
        <f>D168+E168</f>
        <v>1.4</v>
      </c>
      <c r="G168" s="17"/>
      <c r="H168" s="17">
        <f>F168+G168</f>
        <v>1.4</v>
      </c>
    </row>
    <row r="169" spans="1:8" ht="47.25">
      <c r="A169" s="12" t="s">
        <v>55</v>
      </c>
      <c r="B169" s="13" t="s">
        <v>122</v>
      </c>
      <c r="C169" s="12" t="s">
        <v>56</v>
      </c>
      <c r="D169" s="35">
        <f>D170</f>
        <v>-399.29999999999995</v>
      </c>
      <c r="E169" s="42">
        <f>E170</f>
        <v>0</v>
      </c>
      <c r="F169" s="35">
        <f>F170</f>
        <v>-399.29999999999995</v>
      </c>
      <c r="G169" s="42">
        <f>G170</f>
        <v>0</v>
      </c>
      <c r="H169" s="35">
        <f>H170</f>
        <v>-399.29999999999995</v>
      </c>
    </row>
    <row r="170" spans="1:8" ht="47.25" hidden="1">
      <c r="A170" s="15" t="s">
        <v>174</v>
      </c>
      <c r="B170" s="16" t="s">
        <v>122</v>
      </c>
      <c r="C170" s="15" t="s">
        <v>57</v>
      </c>
      <c r="D170" s="41">
        <f>SUM(D171:D173)</f>
        <v>-399.29999999999995</v>
      </c>
      <c r="E170" s="45">
        <f>SUM(E171:E173)</f>
        <v>0</v>
      </c>
      <c r="F170" s="41">
        <f>SUM(F171:F173)</f>
        <v>-399.29999999999995</v>
      </c>
      <c r="G170" s="45">
        <f>SUM(G171:G173)</f>
        <v>0</v>
      </c>
      <c r="H170" s="41">
        <f>SUM(H171:H173)</f>
        <v>-399.29999999999995</v>
      </c>
    </row>
    <row r="171" spans="1:8" ht="31.5" hidden="1">
      <c r="A171" s="31" t="s">
        <v>7</v>
      </c>
      <c r="B171" s="22">
        <v>903</v>
      </c>
      <c r="C171" s="21" t="s">
        <v>57</v>
      </c>
      <c r="D171" s="43">
        <v>0</v>
      </c>
      <c r="E171" s="43"/>
      <c r="F171" s="43">
        <f>D171+E171</f>
        <v>0</v>
      </c>
      <c r="G171" s="43"/>
      <c r="H171" s="43"/>
    </row>
    <row r="172" spans="1:8" ht="15.75" hidden="1">
      <c r="A172" s="21" t="s">
        <v>22</v>
      </c>
      <c r="B172" s="22" t="s">
        <v>162</v>
      </c>
      <c r="C172" s="21" t="s">
        <v>57</v>
      </c>
      <c r="D172" s="40">
        <v>-390.29999999999995</v>
      </c>
      <c r="E172" s="43">
        <v>0</v>
      </c>
      <c r="F172" s="40">
        <f>D172+E172</f>
        <v>-390.29999999999995</v>
      </c>
      <c r="G172" s="43"/>
      <c r="H172" s="40">
        <f>F172+G172</f>
        <v>-390.29999999999995</v>
      </c>
    </row>
    <row r="173" spans="1:8" ht="31.5" hidden="1">
      <c r="A173" s="21" t="s">
        <v>53</v>
      </c>
      <c r="B173" s="22" t="s">
        <v>47</v>
      </c>
      <c r="C173" s="21" t="s">
        <v>57</v>
      </c>
      <c r="D173" s="40">
        <v>-9</v>
      </c>
      <c r="E173" s="43">
        <v>0</v>
      </c>
      <c r="F173" s="40">
        <f>D173+E173</f>
        <v>-9</v>
      </c>
      <c r="G173" s="43"/>
      <c r="H173" s="40">
        <f>F173+G173</f>
        <v>-9</v>
      </c>
    </row>
    <row r="174" spans="1:8" ht="15.75">
      <c r="A174" s="36" t="s">
        <v>112</v>
      </c>
      <c r="B174" s="13"/>
      <c r="C174" s="12"/>
      <c r="D174" s="14">
        <f>D9+D95</f>
        <v>984816.5</v>
      </c>
      <c r="E174" s="14">
        <f>E9+E95</f>
        <v>15749.899999999998</v>
      </c>
      <c r="F174" s="14">
        <f>F9+F95</f>
        <v>1000566.3999999999</v>
      </c>
      <c r="G174" s="14">
        <f>G9+G95</f>
        <v>39441.00000000001</v>
      </c>
      <c r="H174" s="14">
        <f>H9+H95</f>
        <v>1040007.3999999999</v>
      </c>
    </row>
  </sheetData>
  <sheetProtection/>
  <mergeCells count="11">
    <mergeCell ref="E6:E8"/>
    <mergeCell ref="F6:F8"/>
    <mergeCell ref="B7:B8"/>
    <mergeCell ref="C7:C8"/>
    <mergeCell ref="G6:G8"/>
    <mergeCell ref="H6:H8"/>
    <mergeCell ref="A2:F2"/>
    <mergeCell ref="A3:F3"/>
    <mergeCell ref="A6:A8"/>
    <mergeCell ref="B6:C6"/>
    <mergeCell ref="D6:D8"/>
  </mergeCells>
  <printOptions/>
  <pageMargins left="1.3779527559055118" right="0.3937007874015748" top="0.7874015748031497" bottom="0.7874015748031497" header="0" footer="0.31496062992125984"/>
  <pageSetup fitToHeight="4" fitToWidth="1" horizontalDpi="600" verticalDpi="600" orientation="portrait" paperSize="9" scale="57" r:id="rId3"/>
  <headerFooter>
    <oddFooter>&amp;R&amp;P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128"/>
  <sheetViews>
    <sheetView zoomScalePageLayoutView="0" workbookViewId="0" topLeftCell="A1">
      <selection activeCell="A5" sqref="A5:C5"/>
    </sheetView>
  </sheetViews>
  <sheetFormatPr defaultColWidth="9.140625" defaultRowHeight="12.75"/>
  <cols>
    <col min="1" max="1" width="10.57421875" style="59" customWidth="1"/>
    <col min="2" max="2" width="21.8515625" style="59" customWidth="1"/>
    <col min="3" max="3" width="85.140625" style="106" customWidth="1"/>
    <col min="4" max="16384" width="9.140625" style="59" customWidth="1"/>
  </cols>
  <sheetData>
    <row r="1" spans="1:3" ht="15">
      <c r="A1" s="73"/>
      <c r="B1" s="73"/>
      <c r="C1" s="74" t="s">
        <v>361</v>
      </c>
    </row>
    <row r="2" spans="1:3" ht="15">
      <c r="A2" s="73"/>
      <c r="B2" s="73"/>
      <c r="C2" s="74" t="s">
        <v>129</v>
      </c>
    </row>
    <row r="3" spans="1:3" ht="15">
      <c r="A3" s="73"/>
      <c r="B3" s="73"/>
      <c r="C3" s="75" t="s">
        <v>441</v>
      </c>
    </row>
    <row r="4" spans="1:3" ht="15">
      <c r="A4" s="73"/>
      <c r="B4" s="73"/>
      <c r="C4" s="74"/>
    </row>
    <row r="5" spans="1:3" ht="15">
      <c r="A5" s="114" t="s">
        <v>362</v>
      </c>
      <c r="B5" s="114"/>
      <c r="C5" s="114"/>
    </row>
    <row r="6" spans="1:3" ht="15">
      <c r="A6" s="115" t="s">
        <v>306</v>
      </c>
      <c r="B6" s="115"/>
      <c r="C6" s="115"/>
    </row>
    <row r="7" spans="1:3" ht="15">
      <c r="A7" s="76"/>
      <c r="B7" s="76"/>
      <c r="C7" s="76"/>
    </row>
    <row r="8" spans="1:3" ht="15" customHeight="1">
      <c r="A8" s="116" t="s">
        <v>363</v>
      </c>
      <c r="B8" s="116" t="s">
        <v>64</v>
      </c>
      <c r="C8" s="116" t="s">
        <v>63</v>
      </c>
    </row>
    <row r="9" spans="1:3" ht="15" customHeight="1">
      <c r="A9" s="117"/>
      <c r="B9" s="117"/>
      <c r="C9" s="117"/>
    </row>
    <row r="10" spans="1:3" ht="24" customHeight="1">
      <c r="A10" s="118"/>
      <c r="B10" s="118"/>
      <c r="C10" s="118"/>
    </row>
    <row r="11" spans="1:3" ht="15">
      <c r="A11" s="119" t="s">
        <v>364</v>
      </c>
      <c r="B11" s="120"/>
      <c r="C11" s="121"/>
    </row>
    <row r="12" spans="1:3" ht="25.5">
      <c r="A12" s="77">
        <v>902</v>
      </c>
      <c r="B12" s="77" t="s">
        <v>183</v>
      </c>
      <c r="C12" s="78" t="s">
        <v>185</v>
      </c>
    </row>
    <row r="13" spans="1:3" ht="15">
      <c r="A13" s="77">
        <v>902</v>
      </c>
      <c r="B13" s="77" t="s">
        <v>180</v>
      </c>
      <c r="C13" s="79" t="s">
        <v>181</v>
      </c>
    </row>
    <row r="14" spans="1:3" ht="38.25">
      <c r="A14" s="77">
        <v>902</v>
      </c>
      <c r="B14" s="77" t="s">
        <v>365</v>
      </c>
      <c r="C14" s="78" t="s">
        <v>431</v>
      </c>
    </row>
    <row r="15" spans="1:3" ht="25.5">
      <c r="A15" s="77">
        <v>902</v>
      </c>
      <c r="B15" s="77" t="s">
        <v>139</v>
      </c>
      <c r="C15" s="78" t="s">
        <v>140</v>
      </c>
    </row>
    <row r="16" spans="1:3" ht="15">
      <c r="A16" s="77">
        <v>902</v>
      </c>
      <c r="B16" s="77" t="s">
        <v>366</v>
      </c>
      <c r="C16" s="78" t="s">
        <v>367</v>
      </c>
    </row>
    <row r="17" spans="1:3" ht="15">
      <c r="A17" s="77">
        <v>902</v>
      </c>
      <c r="B17" s="77" t="s">
        <v>84</v>
      </c>
      <c r="C17" s="78" t="s">
        <v>85</v>
      </c>
    </row>
    <row r="18" spans="1:3" ht="15">
      <c r="A18" s="77">
        <v>902</v>
      </c>
      <c r="B18" s="77" t="s">
        <v>207</v>
      </c>
      <c r="C18" s="78" t="s">
        <v>175</v>
      </c>
    </row>
    <row r="19" spans="1:3" ht="15">
      <c r="A19" s="77">
        <v>902</v>
      </c>
      <c r="B19" s="77" t="s">
        <v>86</v>
      </c>
      <c r="C19" s="78" t="s">
        <v>176</v>
      </c>
    </row>
    <row r="20" spans="1:3" ht="25.5">
      <c r="A20" s="77">
        <v>902</v>
      </c>
      <c r="B20" s="77" t="s">
        <v>58</v>
      </c>
      <c r="C20" s="80" t="s">
        <v>92</v>
      </c>
    </row>
    <row r="21" spans="1:3" ht="38.25">
      <c r="A21" s="77">
        <v>902</v>
      </c>
      <c r="B21" s="77" t="s">
        <v>368</v>
      </c>
      <c r="C21" s="80" t="s">
        <v>369</v>
      </c>
    </row>
    <row r="22" spans="1:3" ht="15">
      <c r="A22" s="77">
        <v>902</v>
      </c>
      <c r="B22" s="77" t="s">
        <v>145</v>
      </c>
      <c r="C22" s="78" t="s">
        <v>90</v>
      </c>
    </row>
    <row r="23" spans="1:3" ht="25.5">
      <c r="A23" s="77">
        <v>902</v>
      </c>
      <c r="B23" s="81" t="s">
        <v>370</v>
      </c>
      <c r="C23" s="82" t="s">
        <v>371</v>
      </c>
    </row>
    <row r="24" spans="1:3" ht="25.5">
      <c r="A24" s="77">
        <v>902</v>
      </c>
      <c r="B24" s="81" t="s">
        <v>372</v>
      </c>
      <c r="C24" s="82" t="s">
        <v>373</v>
      </c>
    </row>
    <row r="25" spans="1:3" ht="25.5">
      <c r="A25" s="77">
        <v>902</v>
      </c>
      <c r="B25" s="81" t="s">
        <v>374</v>
      </c>
      <c r="C25" s="82" t="s">
        <v>375</v>
      </c>
    </row>
    <row r="26" spans="1:3" ht="25.5">
      <c r="A26" s="77">
        <v>902</v>
      </c>
      <c r="B26" s="81" t="s">
        <v>26</v>
      </c>
      <c r="C26" s="82" t="s">
        <v>376</v>
      </c>
    </row>
    <row r="27" spans="1:3" ht="25.5">
      <c r="A27" s="77">
        <v>902</v>
      </c>
      <c r="B27" s="81" t="s">
        <v>27</v>
      </c>
      <c r="C27" s="82" t="s">
        <v>377</v>
      </c>
    </row>
    <row r="28" spans="1:3" ht="25.5">
      <c r="A28" s="77">
        <v>902</v>
      </c>
      <c r="B28" s="81" t="s">
        <v>28</v>
      </c>
      <c r="C28" s="82" t="s">
        <v>54</v>
      </c>
    </row>
    <row r="29" spans="1:3" ht="15">
      <c r="A29" s="77">
        <v>902</v>
      </c>
      <c r="B29" s="77" t="s">
        <v>49</v>
      </c>
      <c r="C29" s="80" t="s">
        <v>193</v>
      </c>
    </row>
    <row r="30" spans="1:3" ht="25.5">
      <c r="A30" s="77">
        <v>902</v>
      </c>
      <c r="B30" s="77" t="s">
        <v>57</v>
      </c>
      <c r="C30" s="78" t="s">
        <v>174</v>
      </c>
    </row>
    <row r="31" spans="1:3" ht="15">
      <c r="A31" s="119" t="s">
        <v>378</v>
      </c>
      <c r="B31" s="120"/>
      <c r="C31" s="121"/>
    </row>
    <row r="32" spans="1:3" ht="25.5">
      <c r="A32" s="83" t="s">
        <v>163</v>
      </c>
      <c r="B32" s="77" t="s">
        <v>183</v>
      </c>
      <c r="C32" s="78" t="s">
        <v>185</v>
      </c>
    </row>
    <row r="33" spans="1:3" ht="15">
      <c r="A33" s="83" t="s">
        <v>163</v>
      </c>
      <c r="B33" s="77" t="s">
        <v>180</v>
      </c>
      <c r="C33" s="79" t="s">
        <v>181</v>
      </c>
    </row>
    <row r="34" spans="1:3" ht="38.25">
      <c r="A34" s="83" t="s">
        <v>163</v>
      </c>
      <c r="B34" s="77" t="s">
        <v>379</v>
      </c>
      <c r="C34" s="80" t="s">
        <v>380</v>
      </c>
    </row>
    <row r="35" spans="1:3" ht="25.5">
      <c r="A35" s="83" t="s">
        <v>163</v>
      </c>
      <c r="B35" s="77" t="s">
        <v>381</v>
      </c>
      <c r="C35" s="80" t="s">
        <v>382</v>
      </c>
    </row>
    <row r="36" spans="1:3" ht="38.25">
      <c r="A36" s="83" t="s">
        <v>163</v>
      </c>
      <c r="B36" s="77" t="s">
        <v>365</v>
      </c>
      <c r="C36" s="78" t="s">
        <v>431</v>
      </c>
    </row>
    <row r="37" spans="1:3" ht="25.5">
      <c r="A37" s="83" t="s">
        <v>163</v>
      </c>
      <c r="B37" s="77" t="s">
        <v>139</v>
      </c>
      <c r="C37" s="80" t="s">
        <v>140</v>
      </c>
    </row>
    <row r="38" spans="1:3" ht="15">
      <c r="A38" s="83" t="s">
        <v>163</v>
      </c>
      <c r="B38" s="77" t="s">
        <v>366</v>
      </c>
      <c r="C38" s="80" t="s">
        <v>367</v>
      </c>
    </row>
    <row r="39" spans="1:3" ht="15">
      <c r="A39" s="84" t="s">
        <v>163</v>
      </c>
      <c r="B39" s="77" t="s">
        <v>84</v>
      </c>
      <c r="C39" s="80" t="s">
        <v>85</v>
      </c>
    </row>
    <row r="40" spans="1:3" ht="15">
      <c r="A40" s="83" t="s">
        <v>163</v>
      </c>
      <c r="B40" s="77" t="s">
        <v>24</v>
      </c>
      <c r="C40" s="80" t="s">
        <v>383</v>
      </c>
    </row>
    <row r="41" spans="1:3" ht="15">
      <c r="A41" s="83" t="s">
        <v>163</v>
      </c>
      <c r="B41" s="77" t="s">
        <v>207</v>
      </c>
      <c r="C41" s="80" t="s">
        <v>175</v>
      </c>
    </row>
    <row r="42" spans="1:3" ht="25.5">
      <c r="A42" s="83" t="s">
        <v>163</v>
      </c>
      <c r="B42" s="77" t="s">
        <v>384</v>
      </c>
      <c r="C42" s="80" t="s">
        <v>385</v>
      </c>
    </row>
    <row r="43" spans="1:3" ht="25.5">
      <c r="A43" s="83" t="s">
        <v>163</v>
      </c>
      <c r="B43" s="77" t="s">
        <v>88</v>
      </c>
      <c r="C43" s="80" t="s">
        <v>89</v>
      </c>
    </row>
    <row r="44" spans="1:3" ht="15">
      <c r="A44" s="83" t="s">
        <v>163</v>
      </c>
      <c r="B44" s="77" t="s">
        <v>86</v>
      </c>
      <c r="C44" s="80" t="s">
        <v>176</v>
      </c>
    </row>
    <row r="45" spans="1:3" ht="15">
      <c r="A45" s="83" t="s">
        <v>163</v>
      </c>
      <c r="B45" s="77" t="s">
        <v>145</v>
      </c>
      <c r="C45" s="80" t="s">
        <v>90</v>
      </c>
    </row>
    <row r="46" spans="1:3" ht="25.5">
      <c r="A46" s="83" t="s">
        <v>163</v>
      </c>
      <c r="B46" s="81" t="s">
        <v>370</v>
      </c>
      <c r="C46" s="82" t="s">
        <v>371</v>
      </c>
    </row>
    <row r="47" spans="1:3" ht="25.5">
      <c r="A47" s="83" t="s">
        <v>163</v>
      </c>
      <c r="B47" s="81" t="s">
        <v>372</v>
      </c>
      <c r="C47" s="82" t="s">
        <v>373</v>
      </c>
    </row>
    <row r="48" spans="1:3" ht="25.5">
      <c r="A48" s="83" t="s">
        <v>163</v>
      </c>
      <c r="B48" s="81" t="s">
        <v>374</v>
      </c>
      <c r="C48" s="82" t="s">
        <v>375</v>
      </c>
    </row>
    <row r="49" spans="1:3" ht="25.5">
      <c r="A49" s="83" t="s">
        <v>163</v>
      </c>
      <c r="B49" s="81" t="s">
        <v>26</v>
      </c>
      <c r="C49" s="82" t="s">
        <v>376</v>
      </c>
    </row>
    <row r="50" spans="1:3" ht="25.5">
      <c r="A50" s="83" t="s">
        <v>163</v>
      </c>
      <c r="B50" s="81" t="s">
        <v>27</v>
      </c>
      <c r="C50" s="82" t="s">
        <v>377</v>
      </c>
    </row>
    <row r="51" spans="1:3" ht="25.5">
      <c r="A51" s="83" t="s">
        <v>163</v>
      </c>
      <c r="B51" s="81" t="s">
        <v>28</v>
      </c>
      <c r="C51" s="82" t="s">
        <v>54</v>
      </c>
    </row>
    <row r="52" spans="1:3" ht="15">
      <c r="A52" s="83" t="s">
        <v>163</v>
      </c>
      <c r="B52" s="77" t="s">
        <v>49</v>
      </c>
      <c r="C52" s="80" t="s">
        <v>193</v>
      </c>
    </row>
    <row r="53" spans="1:3" ht="25.5">
      <c r="A53" s="83" t="s">
        <v>163</v>
      </c>
      <c r="B53" s="77" t="s">
        <v>386</v>
      </c>
      <c r="C53" s="78" t="s">
        <v>387</v>
      </c>
    </row>
    <row r="54" spans="1:3" ht="25.5">
      <c r="A54" s="84" t="s">
        <v>163</v>
      </c>
      <c r="B54" s="77" t="s">
        <v>57</v>
      </c>
      <c r="C54" s="78" t="s">
        <v>174</v>
      </c>
    </row>
    <row r="55" spans="1:3" ht="15">
      <c r="A55" s="119" t="s">
        <v>22</v>
      </c>
      <c r="B55" s="120"/>
      <c r="C55" s="121"/>
    </row>
    <row r="56" spans="1:3" ht="51">
      <c r="A56" s="77">
        <v>904</v>
      </c>
      <c r="B56" s="77" t="s">
        <v>114</v>
      </c>
      <c r="C56" s="78" t="s">
        <v>417</v>
      </c>
    </row>
    <row r="57" spans="1:3" ht="38.25">
      <c r="A57" s="77">
        <v>904</v>
      </c>
      <c r="B57" s="77" t="s">
        <v>388</v>
      </c>
      <c r="C57" s="78" t="s">
        <v>389</v>
      </c>
    </row>
    <row r="58" spans="1:3" ht="38.25">
      <c r="A58" s="77">
        <v>904</v>
      </c>
      <c r="B58" s="77" t="s">
        <v>149</v>
      </c>
      <c r="C58" s="78" t="s">
        <v>418</v>
      </c>
    </row>
    <row r="59" spans="1:3" ht="25.5">
      <c r="A59" s="77">
        <v>904</v>
      </c>
      <c r="B59" s="77" t="s">
        <v>390</v>
      </c>
      <c r="C59" s="78" t="s">
        <v>391</v>
      </c>
    </row>
    <row r="60" spans="1:3" ht="38.25">
      <c r="A60" s="77">
        <v>904</v>
      </c>
      <c r="B60" s="77" t="s">
        <v>179</v>
      </c>
      <c r="C60" s="78" t="s">
        <v>269</v>
      </c>
    </row>
    <row r="61" spans="1:3" ht="38.25">
      <c r="A61" s="77">
        <v>904</v>
      </c>
      <c r="B61" s="77" t="s">
        <v>270</v>
      </c>
      <c r="C61" s="78" t="s">
        <v>271</v>
      </c>
    </row>
    <row r="62" spans="1:3" ht="38.25">
      <c r="A62" s="77">
        <v>904</v>
      </c>
      <c r="B62" s="77" t="s">
        <v>258</v>
      </c>
      <c r="C62" s="78" t="s">
        <v>261</v>
      </c>
    </row>
    <row r="63" spans="1:3" ht="38.25">
      <c r="A63" s="83" t="s">
        <v>162</v>
      </c>
      <c r="B63" s="77" t="s">
        <v>127</v>
      </c>
      <c r="C63" s="78" t="s">
        <v>250</v>
      </c>
    </row>
    <row r="64" spans="1:3" ht="38.25">
      <c r="A64" s="83" t="s">
        <v>162</v>
      </c>
      <c r="B64" s="77" t="s">
        <v>203</v>
      </c>
      <c r="C64" s="78" t="s">
        <v>253</v>
      </c>
    </row>
    <row r="65" spans="1:3" ht="25.5">
      <c r="A65" s="83" t="s">
        <v>162</v>
      </c>
      <c r="B65" s="77" t="s">
        <v>183</v>
      </c>
      <c r="C65" s="78" t="s">
        <v>185</v>
      </c>
    </row>
    <row r="66" spans="1:3" ht="15">
      <c r="A66" s="83" t="s">
        <v>162</v>
      </c>
      <c r="B66" s="77" t="s">
        <v>180</v>
      </c>
      <c r="C66" s="78" t="s">
        <v>181</v>
      </c>
    </row>
    <row r="67" spans="1:3" ht="51">
      <c r="A67" s="83" t="s">
        <v>162</v>
      </c>
      <c r="B67" s="77" t="s">
        <v>182</v>
      </c>
      <c r="C67" s="78" t="s">
        <v>268</v>
      </c>
    </row>
    <row r="68" spans="1:3" ht="25.5">
      <c r="A68" s="83" t="s">
        <v>162</v>
      </c>
      <c r="B68" s="77" t="s">
        <v>392</v>
      </c>
      <c r="C68" s="78" t="s">
        <v>393</v>
      </c>
    </row>
    <row r="69" spans="1:3" ht="25.5">
      <c r="A69" s="83" t="s">
        <v>162</v>
      </c>
      <c r="B69" s="77" t="s">
        <v>272</v>
      </c>
      <c r="C69" s="78" t="s">
        <v>394</v>
      </c>
    </row>
    <row r="70" spans="1:3" ht="38.25">
      <c r="A70" s="83" t="s">
        <v>162</v>
      </c>
      <c r="B70" s="77" t="s">
        <v>365</v>
      </c>
      <c r="C70" s="78" t="s">
        <v>431</v>
      </c>
    </row>
    <row r="71" spans="1:3" ht="25.5">
      <c r="A71" s="83" t="s">
        <v>162</v>
      </c>
      <c r="B71" s="77" t="s">
        <v>395</v>
      </c>
      <c r="C71" s="78" t="s">
        <v>396</v>
      </c>
    </row>
    <row r="72" spans="1:3" ht="25.5">
      <c r="A72" s="83">
        <v>904</v>
      </c>
      <c r="B72" s="77" t="s">
        <v>139</v>
      </c>
      <c r="C72" s="78" t="s">
        <v>140</v>
      </c>
    </row>
    <row r="73" spans="1:3" ht="15">
      <c r="A73" s="83" t="s">
        <v>162</v>
      </c>
      <c r="B73" s="77" t="s">
        <v>366</v>
      </c>
      <c r="C73" s="78" t="s">
        <v>367</v>
      </c>
    </row>
    <row r="74" spans="1:3" ht="15">
      <c r="A74" s="83" t="s">
        <v>162</v>
      </c>
      <c r="B74" s="77" t="s">
        <v>84</v>
      </c>
      <c r="C74" s="78" t="s">
        <v>85</v>
      </c>
    </row>
    <row r="75" spans="1:3" ht="25.5">
      <c r="A75" s="83" t="s">
        <v>162</v>
      </c>
      <c r="B75" s="77" t="s">
        <v>13</v>
      </c>
      <c r="C75" s="78" t="s">
        <v>150</v>
      </c>
    </row>
    <row r="76" spans="1:3" ht="25.5">
      <c r="A76" s="83" t="s">
        <v>162</v>
      </c>
      <c r="B76" s="77" t="s">
        <v>296</v>
      </c>
      <c r="C76" s="78" t="s">
        <v>295</v>
      </c>
    </row>
    <row r="77" spans="1:3" ht="25.5">
      <c r="A77" s="83" t="s">
        <v>162</v>
      </c>
      <c r="B77" s="77" t="s">
        <v>12</v>
      </c>
      <c r="C77" s="78" t="s">
        <v>397</v>
      </c>
    </row>
    <row r="78" spans="1:3" ht="25.5">
      <c r="A78" s="83" t="s">
        <v>162</v>
      </c>
      <c r="B78" s="77" t="s">
        <v>419</v>
      </c>
      <c r="C78" s="78" t="s">
        <v>420</v>
      </c>
    </row>
    <row r="79" spans="1:3" ht="15">
      <c r="A79" s="83" t="s">
        <v>162</v>
      </c>
      <c r="B79" s="77" t="s">
        <v>207</v>
      </c>
      <c r="C79" s="78" t="s">
        <v>175</v>
      </c>
    </row>
    <row r="80" spans="1:3" ht="25.5">
      <c r="A80" s="83" t="s">
        <v>162</v>
      </c>
      <c r="B80" s="77" t="s">
        <v>236</v>
      </c>
      <c r="C80" s="78" t="s">
        <v>297</v>
      </c>
    </row>
    <row r="81" spans="1:3" ht="25.5">
      <c r="A81" s="83" t="s">
        <v>162</v>
      </c>
      <c r="B81" s="77" t="s">
        <v>166</v>
      </c>
      <c r="C81" s="78" t="s">
        <v>87</v>
      </c>
    </row>
    <row r="82" spans="1:3" ht="25.5">
      <c r="A82" s="83" t="s">
        <v>162</v>
      </c>
      <c r="B82" s="77" t="s">
        <v>88</v>
      </c>
      <c r="C82" s="78" t="s">
        <v>89</v>
      </c>
    </row>
    <row r="83" spans="1:3" ht="38.25">
      <c r="A83" s="83" t="s">
        <v>162</v>
      </c>
      <c r="B83" s="77" t="s">
        <v>398</v>
      </c>
      <c r="C83" s="78" t="s">
        <v>399</v>
      </c>
    </row>
    <row r="84" spans="1:3" ht="25.5">
      <c r="A84" s="83" t="s">
        <v>162</v>
      </c>
      <c r="B84" s="77" t="s">
        <v>307</v>
      </c>
      <c r="C84" s="78" t="s">
        <v>298</v>
      </c>
    </row>
    <row r="85" spans="1:3" ht="15">
      <c r="A85" s="83" t="s">
        <v>162</v>
      </c>
      <c r="B85" s="77" t="s">
        <v>86</v>
      </c>
      <c r="C85" s="78" t="s">
        <v>176</v>
      </c>
    </row>
    <row r="86" spans="1:3" ht="38.25">
      <c r="A86" s="83" t="s">
        <v>162</v>
      </c>
      <c r="B86" s="77" t="s">
        <v>198</v>
      </c>
      <c r="C86" s="78" t="s">
        <v>173</v>
      </c>
    </row>
    <row r="87" spans="1:3" ht="15">
      <c r="A87" s="83" t="s">
        <v>162</v>
      </c>
      <c r="B87" s="77" t="s">
        <v>60</v>
      </c>
      <c r="C87" s="78" t="s">
        <v>25</v>
      </c>
    </row>
    <row r="88" spans="1:3" ht="15">
      <c r="A88" s="83" t="s">
        <v>162</v>
      </c>
      <c r="B88" s="77" t="s">
        <v>24</v>
      </c>
      <c r="C88" s="78" t="s">
        <v>383</v>
      </c>
    </row>
    <row r="89" spans="1:3" ht="15">
      <c r="A89" s="83" t="s">
        <v>162</v>
      </c>
      <c r="B89" s="77" t="s">
        <v>145</v>
      </c>
      <c r="C89" s="78" t="s">
        <v>90</v>
      </c>
    </row>
    <row r="90" spans="1:3" ht="25.5">
      <c r="A90" s="83" t="s">
        <v>162</v>
      </c>
      <c r="B90" s="81" t="s">
        <v>370</v>
      </c>
      <c r="C90" s="78" t="s">
        <v>371</v>
      </c>
    </row>
    <row r="91" spans="1:3" ht="25.5">
      <c r="A91" s="83" t="s">
        <v>162</v>
      </c>
      <c r="B91" s="81" t="s">
        <v>372</v>
      </c>
      <c r="C91" s="78" t="s">
        <v>373</v>
      </c>
    </row>
    <row r="92" spans="1:3" ht="25.5">
      <c r="A92" s="83" t="s">
        <v>162</v>
      </c>
      <c r="B92" s="81" t="s">
        <v>374</v>
      </c>
      <c r="C92" s="78" t="s">
        <v>375</v>
      </c>
    </row>
    <row r="93" spans="1:3" ht="25.5">
      <c r="A93" s="83" t="s">
        <v>162</v>
      </c>
      <c r="B93" s="81" t="s">
        <v>26</v>
      </c>
      <c r="C93" s="78" t="s">
        <v>376</v>
      </c>
    </row>
    <row r="94" spans="1:3" ht="25.5">
      <c r="A94" s="83" t="s">
        <v>162</v>
      </c>
      <c r="B94" s="81" t="s">
        <v>27</v>
      </c>
      <c r="C94" s="78" t="s">
        <v>377</v>
      </c>
    </row>
    <row r="95" spans="1:3" ht="25.5">
      <c r="A95" s="83" t="s">
        <v>162</v>
      </c>
      <c r="B95" s="81" t="s">
        <v>28</v>
      </c>
      <c r="C95" s="78" t="s">
        <v>54</v>
      </c>
    </row>
    <row r="96" spans="1:3" ht="15">
      <c r="A96" s="83" t="s">
        <v>162</v>
      </c>
      <c r="B96" s="77" t="s">
        <v>49</v>
      </c>
      <c r="C96" s="78" t="s">
        <v>193</v>
      </c>
    </row>
    <row r="97" spans="1:3" ht="25.5">
      <c r="A97" s="83" t="s">
        <v>162</v>
      </c>
      <c r="B97" s="77" t="s">
        <v>400</v>
      </c>
      <c r="C97" s="78" t="s">
        <v>401</v>
      </c>
    </row>
    <row r="98" spans="1:3" ht="25.5">
      <c r="A98" s="83" t="s">
        <v>162</v>
      </c>
      <c r="B98" s="77" t="s">
        <v>386</v>
      </c>
      <c r="C98" s="78" t="s">
        <v>387</v>
      </c>
    </row>
    <row r="99" spans="1:3" ht="25.5">
      <c r="A99" s="83" t="s">
        <v>162</v>
      </c>
      <c r="B99" s="77" t="s">
        <v>402</v>
      </c>
      <c r="C99" s="78" t="s">
        <v>403</v>
      </c>
    </row>
    <row r="100" spans="1:3" ht="25.5">
      <c r="A100" s="83" t="s">
        <v>162</v>
      </c>
      <c r="B100" s="77" t="s">
        <v>309</v>
      </c>
      <c r="C100" s="78" t="s">
        <v>308</v>
      </c>
    </row>
    <row r="101" spans="1:3" ht="25.5">
      <c r="A101" s="83" t="s">
        <v>162</v>
      </c>
      <c r="B101" s="77" t="s">
        <v>57</v>
      </c>
      <c r="C101" s="78" t="s">
        <v>174</v>
      </c>
    </row>
    <row r="102" spans="1:3" ht="15">
      <c r="A102" s="119" t="s">
        <v>23</v>
      </c>
      <c r="B102" s="120"/>
      <c r="C102" s="121"/>
    </row>
    <row r="103" spans="1:3" ht="15">
      <c r="A103" s="83" t="s">
        <v>164</v>
      </c>
      <c r="B103" s="77" t="s">
        <v>180</v>
      </c>
      <c r="C103" s="78" t="s">
        <v>181</v>
      </c>
    </row>
    <row r="104" spans="1:3" ht="38.25">
      <c r="A104" s="83" t="s">
        <v>164</v>
      </c>
      <c r="B104" s="77" t="s">
        <v>365</v>
      </c>
      <c r="C104" s="78" t="s">
        <v>431</v>
      </c>
    </row>
    <row r="105" spans="1:3" ht="25.5">
      <c r="A105" s="83" t="s">
        <v>164</v>
      </c>
      <c r="B105" s="77" t="s">
        <v>139</v>
      </c>
      <c r="C105" s="78" t="s">
        <v>140</v>
      </c>
    </row>
    <row r="106" spans="1:3" ht="15">
      <c r="A106" s="83" t="s">
        <v>164</v>
      </c>
      <c r="B106" s="77" t="s">
        <v>366</v>
      </c>
      <c r="C106" s="78" t="s">
        <v>367</v>
      </c>
    </row>
    <row r="107" spans="1:3" ht="15">
      <c r="A107" s="83" t="s">
        <v>164</v>
      </c>
      <c r="B107" s="77" t="s">
        <v>84</v>
      </c>
      <c r="C107" s="78" t="s">
        <v>85</v>
      </c>
    </row>
    <row r="108" spans="1:3" ht="15">
      <c r="A108" s="83" t="s">
        <v>164</v>
      </c>
      <c r="B108" s="77" t="s">
        <v>404</v>
      </c>
      <c r="C108" s="78" t="s">
        <v>405</v>
      </c>
    </row>
    <row r="109" spans="1:3" ht="25.5">
      <c r="A109" s="83" t="s">
        <v>164</v>
      </c>
      <c r="B109" s="77" t="s">
        <v>406</v>
      </c>
      <c r="C109" s="78" t="s">
        <v>407</v>
      </c>
    </row>
    <row r="110" spans="1:3" ht="15">
      <c r="A110" s="84" t="s">
        <v>164</v>
      </c>
      <c r="B110" s="77" t="s">
        <v>408</v>
      </c>
      <c r="C110" s="78" t="s">
        <v>409</v>
      </c>
    </row>
    <row r="111" spans="1:3" ht="15">
      <c r="A111" s="84" t="s">
        <v>164</v>
      </c>
      <c r="B111" s="77" t="s">
        <v>207</v>
      </c>
      <c r="C111" s="78" t="s">
        <v>175</v>
      </c>
    </row>
    <row r="112" spans="1:3" ht="15">
      <c r="A112" s="83" t="s">
        <v>164</v>
      </c>
      <c r="B112" s="77" t="s">
        <v>86</v>
      </c>
      <c r="C112" s="78" t="s">
        <v>176</v>
      </c>
    </row>
    <row r="113" spans="1:3" ht="38.25">
      <c r="A113" s="83" t="s">
        <v>164</v>
      </c>
      <c r="B113" s="77" t="s">
        <v>198</v>
      </c>
      <c r="C113" s="78" t="s">
        <v>173</v>
      </c>
    </row>
    <row r="114" spans="1:3" ht="15">
      <c r="A114" s="83" t="s">
        <v>164</v>
      </c>
      <c r="B114" s="77" t="s">
        <v>145</v>
      </c>
      <c r="C114" s="78" t="s">
        <v>90</v>
      </c>
    </row>
    <row r="115" spans="1:3" ht="51">
      <c r="A115" s="83" t="s">
        <v>164</v>
      </c>
      <c r="B115" s="77" t="s">
        <v>410</v>
      </c>
      <c r="C115" s="78" t="s">
        <v>411</v>
      </c>
    </row>
    <row r="116" spans="1:3" ht="25.5">
      <c r="A116" s="83" t="s">
        <v>164</v>
      </c>
      <c r="B116" s="77" t="s">
        <v>400</v>
      </c>
      <c r="C116" s="78" t="s">
        <v>401</v>
      </c>
    </row>
    <row r="117" spans="1:3" ht="25.5">
      <c r="A117" s="84" t="s">
        <v>164</v>
      </c>
      <c r="B117" s="77" t="s">
        <v>57</v>
      </c>
      <c r="C117" s="78" t="s">
        <v>174</v>
      </c>
    </row>
    <row r="118" spans="1:3" ht="15">
      <c r="A118" s="119" t="s">
        <v>53</v>
      </c>
      <c r="B118" s="120"/>
      <c r="C118" s="121"/>
    </row>
    <row r="119" spans="1:3" ht="15">
      <c r="A119" s="83" t="s">
        <v>47</v>
      </c>
      <c r="B119" s="77" t="s">
        <v>180</v>
      </c>
      <c r="C119" s="78" t="s">
        <v>181</v>
      </c>
    </row>
    <row r="120" spans="1:3" ht="38.25">
      <c r="A120" s="83" t="s">
        <v>47</v>
      </c>
      <c r="B120" s="77" t="s">
        <v>365</v>
      </c>
      <c r="C120" s="78" t="s">
        <v>431</v>
      </c>
    </row>
    <row r="121" spans="1:3" ht="15">
      <c r="A121" s="83" t="s">
        <v>47</v>
      </c>
      <c r="B121" s="77" t="s">
        <v>366</v>
      </c>
      <c r="C121" s="78" t="s">
        <v>367</v>
      </c>
    </row>
    <row r="122" spans="1:3" ht="38.25">
      <c r="A122" s="83" t="s">
        <v>47</v>
      </c>
      <c r="B122" s="77" t="s">
        <v>198</v>
      </c>
      <c r="C122" s="78" t="s">
        <v>173</v>
      </c>
    </row>
    <row r="123" spans="1:3" ht="25.5">
      <c r="A123" s="83" t="s">
        <v>47</v>
      </c>
      <c r="B123" s="77" t="s">
        <v>57</v>
      </c>
      <c r="C123" s="78" t="s">
        <v>174</v>
      </c>
    </row>
    <row r="124" spans="1:3" ht="25.5">
      <c r="A124" s="123"/>
      <c r="B124" s="124"/>
      <c r="C124" s="78" t="s">
        <v>412</v>
      </c>
    </row>
    <row r="125" spans="1:3" ht="15">
      <c r="A125" s="83"/>
      <c r="B125" s="77" t="s">
        <v>413</v>
      </c>
      <c r="C125" s="78" t="s">
        <v>414</v>
      </c>
    </row>
    <row r="126" spans="1:3" ht="15">
      <c r="A126" s="85"/>
      <c r="B126" s="86"/>
      <c r="C126" s="87"/>
    </row>
    <row r="127" spans="1:3" ht="42.75" customHeight="1">
      <c r="A127" s="125" t="s">
        <v>415</v>
      </c>
      <c r="B127" s="125"/>
      <c r="C127" s="125"/>
    </row>
    <row r="128" spans="1:3" ht="47.25" customHeight="1">
      <c r="A128" s="122" t="s">
        <v>416</v>
      </c>
      <c r="B128" s="122"/>
      <c r="C128" s="122"/>
    </row>
  </sheetData>
  <sheetProtection/>
  <mergeCells count="13">
    <mergeCell ref="A128:C128"/>
    <mergeCell ref="A31:C31"/>
    <mergeCell ref="A55:C55"/>
    <mergeCell ref="A102:C102"/>
    <mergeCell ref="A118:C118"/>
    <mergeCell ref="A124:B124"/>
    <mergeCell ref="A127:C127"/>
    <mergeCell ref="A5:C5"/>
    <mergeCell ref="A6:C6"/>
    <mergeCell ref="A8:A10"/>
    <mergeCell ref="B8:B10"/>
    <mergeCell ref="C8:C10"/>
    <mergeCell ref="A11:C11"/>
  </mergeCells>
  <printOptions/>
  <pageMargins left="1.1811023622047245" right="0.3937007874015748" top="0.7874015748031497" bottom="0.7874015748031497" header="0.31496062992125984" footer="0.31496062992125984"/>
  <pageSetup fitToHeight="3"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F26" sqref="F26"/>
    </sheetView>
  </sheetViews>
  <sheetFormatPr defaultColWidth="9.140625" defaultRowHeight="12.75"/>
  <cols>
    <col min="1" max="1" width="25.57421875" style="61" customWidth="1"/>
    <col min="2" max="2" width="12.00390625" style="61" customWidth="1"/>
    <col min="3" max="3" width="15.57421875" style="61" customWidth="1"/>
    <col min="4" max="4" width="14.8515625" style="61" customWidth="1"/>
    <col min="5" max="5" width="13.8515625" style="61" customWidth="1"/>
    <col min="6" max="6" width="17.00390625" style="61" customWidth="1"/>
    <col min="7" max="7" width="18.8515625" style="61" customWidth="1"/>
    <col min="8" max="8" width="17.57421875" style="61" customWidth="1"/>
    <col min="9" max="9" width="15.421875" style="61" customWidth="1"/>
    <col min="10" max="10" width="14.140625" style="61" customWidth="1"/>
    <col min="11" max="11" width="14.8515625" style="61" customWidth="1"/>
    <col min="12" max="15" width="18.28125" style="61" customWidth="1"/>
    <col min="16" max="16" width="13.421875" style="61" customWidth="1"/>
    <col min="17" max="17" width="18.8515625" style="61" customWidth="1"/>
    <col min="18" max="16384" width="9.140625" style="61" customWidth="1"/>
  </cols>
  <sheetData>
    <row r="1" ht="15.75">
      <c r="P1" s="60" t="s">
        <v>310</v>
      </c>
    </row>
    <row r="2" ht="15.75">
      <c r="P2" s="60" t="s">
        <v>129</v>
      </c>
    </row>
    <row r="3" ht="15.75">
      <c r="P3" s="7" t="s">
        <v>432</v>
      </c>
    </row>
    <row r="6" spans="1:16" ht="15.75">
      <c r="A6" s="126" t="s">
        <v>311</v>
      </c>
      <c r="B6" s="126"/>
      <c r="C6" s="126"/>
      <c r="D6" s="126"/>
      <c r="E6" s="126"/>
      <c r="F6" s="126"/>
      <c r="G6" s="126"/>
      <c r="H6" s="126"/>
      <c r="I6" s="126"/>
      <c r="J6" s="126"/>
      <c r="K6" s="126"/>
      <c r="L6" s="126"/>
      <c r="M6" s="126"/>
      <c r="N6" s="126"/>
      <c r="O6" s="126"/>
      <c r="P6" s="126"/>
    </row>
    <row r="8" ht="15.75">
      <c r="P8" s="60" t="s">
        <v>133</v>
      </c>
    </row>
    <row r="9" spans="1:16" ht="157.5">
      <c r="A9" s="100" t="s">
        <v>134</v>
      </c>
      <c r="B9" s="100" t="s">
        <v>321</v>
      </c>
      <c r="C9" s="100" t="s">
        <v>322</v>
      </c>
      <c r="D9" s="100" t="s">
        <v>341</v>
      </c>
      <c r="E9" s="100" t="s">
        <v>328</v>
      </c>
      <c r="F9" s="100" t="s">
        <v>323</v>
      </c>
      <c r="G9" s="100" t="s">
        <v>324</v>
      </c>
      <c r="H9" s="100" t="s">
        <v>325</v>
      </c>
      <c r="I9" s="100" t="s">
        <v>326</v>
      </c>
      <c r="J9" s="100" t="s">
        <v>327</v>
      </c>
      <c r="K9" s="100" t="s">
        <v>340</v>
      </c>
      <c r="L9" s="100" t="s">
        <v>434</v>
      </c>
      <c r="M9" s="100" t="s">
        <v>435</v>
      </c>
      <c r="N9" s="100" t="s">
        <v>436</v>
      </c>
      <c r="O9" s="100" t="s">
        <v>437</v>
      </c>
      <c r="P9" s="100" t="s">
        <v>316</v>
      </c>
    </row>
    <row r="10" spans="1:16" ht="31.5">
      <c r="A10" s="101" t="s">
        <v>317</v>
      </c>
      <c r="B10" s="102">
        <v>0</v>
      </c>
      <c r="C10" s="102">
        <f>2200+359.4</f>
        <v>2559.4</v>
      </c>
      <c r="D10" s="102">
        <v>5500</v>
      </c>
      <c r="E10" s="102">
        <v>0</v>
      </c>
      <c r="F10" s="102">
        <v>0</v>
      </c>
      <c r="G10" s="102">
        <v>0</v>
      </c>
      <c r="H10" s="102">
        <v>0</v>
      </c>
      <c r="I10" s="102">
        <v>0</v>
      </c>
      <c r="J10" s="102">
        <v>0</v>
      </c>
      <c r="K10" s="102">
        <v>0</v>
      </c>
      <c r="L10" s="102">
        <v>0</v>
      </c>
      <c r="M10" s="102">
        <v>0</v>
      </c>
      <c r="N10" s="102">
        <v>0</v>
      </c>
      <c r="O10" s="102">
        <v>0</v>
      </c>
      <c r="P10" s="103">
        <f aca="true" t="shared" si="0" ref="P10:P15">SUM(B10:O10)</f>
        <v>8059.4</v>
      </c>
    </row>
    <row r="11" spans="1:16" ht="31.5">
      <c r="A11" s="101" t="s">
        <v>318</v>
      </c>
      <c r="B11" s="102">
        <v>0</v>
      </c>
      <c r="C11" s="102">
        <v>0</v>
      </c>
      <c r="D11" s="102">
        <v>0</v>
      </c>
      <c r="E11" s="102">
        <v>500</v>
      </c>
      <c r="F11" s="102">
        <v>1580</v>
      </c>
      <c r="G11" s="102">
        <v>0</v>
      </c>
      <c r="H11" s="102">
        <v>0</v>
      </c>
      <c r="I11" s="102">
        <v>0</v>
      </c>
      <c r="J11" s="102">
        <v>650</v>
      </c>
      <c r="K11" s="102">
        <v>300</v>
      </c>
      <c r="L11" s="102">
        <v>0</v>
      </c>
      <c r="M11" s="102">
        <v>0</v>
      </c>
      <c r="N11" s="102">
        <v>0</v>
      </c>
      <c r="O11" s="102">
        <v>0</v>
      </c>
      <c r="P11" s="103">
        <f t="shared" si="0"/>
        <v>3030</v>
      </c>
    </row>
    <row r="12" spans="1:16" ht="31.5">
      <c r="A12" s="101" t="s">
        <v>319</v>
      </c>
      <c r="B12" s="102">
        <v>0</v>
      </c>
      <c r="C12" s="102">
        <v>0</v>
      </c>
      <c r="D12" s="102">
        <v>0</v>
      </c>
      <c r="E12" s="102">
        <v>0</v>
      </c>
      <c r="F12" s="102">
        <v>0</v>
      </c>
      <c r="G12" s="102">
        <v>4200</v>
      </c>
      <c r="H12" s="102">
        <v>0</v>
      </c>
      <c r="I12" s="102">
        <v>0</v>
      </c>
      <c r="J12" s="102">
        <v>0</v>
      </c>
      <c r="K12" s="102">
        <v>0</v>
      </c>
      <c r="L12" s="102">
        <v>0</v>
      </c>
      <c r="M12" s="102">
        <v>1123.3</v>
      </c>
      <c r="N12" s="102">
        <v>0</v>
      </c>
      <c r="O12" s="102">
        <v>0</v>
      </c>
      <c r="P12" s="103">
        <f t="shared" si="0"/>
        <v>5323.3</v>
      </c>
    </row>
    <row r="13" spans="1:16" ht="31.5">
      <c r="A13" s="101" t="s">
        <v>320</v>
      </c>
      <c r="B13" s="102">
        <v>0</v>
      </c>
      <c r="C13" s="102">
        <v>0</v>
      </c>
      <c r="D13" s="102">
        <v>0</v>
      </c>
      <c r="E13" s="102">
        <v>0</v>
      </c>
      <c r="F13" s="102">
        <v>0</v>
      </c>
      <c r="G13" s="102">
        <v>0</v>
      </c>
      <c r="H13" s="102">
        <v>2000</v>
      </c>
      <c r="I13" s="102">
        <f>3489.2+3500+5000</f>
        <v>11989.2</v>
      </c>
      <c r="J13" s="102">
        <f>510.8</f>
        <v>510.8</v>
      </c>
      <c r="K13" s="102">
        <v>0</v>
      </c>
      <c r="L13" s="102">
        <v>14655</v>
      </c>
      <c r="M13" s="102">
        <v>0</v>
      </c>
      <c r="N13" s="102">
        <v>0</v>
      </c>
      <c r="O13" s="102">
        <v>0</v>
      </c>
      <c r="P13" s="103">
        <f t="shared" si="0"/>
        <v>29155</v>
      </c>
    </row>
    <row r="14" spans="1:16" ht="31.5">
      <c r="A14" s="101" t="s">
        <v>338</v>
      </c>
      <c r="B14" s="102">
        <v>0</v>
      </c>
      <c r="C14" s="102">
        <v>0</v>
      </c>
      <c r="D14" s="102">
        <v>0</v>
      </c>
      <c r="E14" s="102">
        <v>0</v>
      </c>
      <c r="F14" s="102">
        <v>0</v>
      </c>
      <c r="G14" s="102">
        <v>0</v>
      </c>
      <c r="H14" s="102">
        <v>0</v>
      </c>
      <c r="I14" s="102">
        <v>0</v>
      </c>
      <c r="J14" s="102">
        <v>0</v>
      </c>
      <c r="K14" s="102">
        <v>1222.6</v>
      </c>
      <c r="L14" s="102">
        <v>0</v>
      </c>
      <c r="M14" s="102">
        <v>0</v>
      </c>
      <c r="N14" s="102">
        <v>0</v>
      </c>
      <c r="O14" s="102">
        <v>0</v>
      </c>
      <c r="P14" s="103">
        <f t="shared" si="0"/>
        <v>1222.6</v>
      </c>
    </row>
    <row r="15" spans="1:16" ht="31.5">
      <c r="A15" s="101" t="s">
        <v>339</v>
      </c>
      <c r="B15" s="102">
        <v>528.7</v>
      </c>
      <c r="C15" s="102">
        <v>0</v>
      </c>
      <c r="D15" s="102">
        <v>0</v>
      </c>
      <c r="E15" s="102">
        <v>0</v>
      </c>
      <c r="F15" s="102">
        <v>0</v>
      </c>
      <c r="G15" s="102">
        <v>0</v>
      </c>
      <c r="H15" s="102">
        <v>0</v>
      </c>
      <c r="I15" s="102">
        <v>0</v>
      </c>
      <c r="J15" s="102">
        <v>0</v>
      </c>
      <c r="K15" s="102">
        <v>0</v>
      </c>
      <c r="L15" s="102">
        <v>0</v>
      </c>
      <c r="M15" s="102">
        <v>0</v>
      </c>
      <c r="N15" s="102">
        <v>163.7</v>
      </c>
      <c r="O15" s="102">
        <v>336.7</v>
      </c>
      <c r="P15" s="103">
        <f t="shared" si="0"/>
        <v>1029.1000000000001</v>
      </c>
    </row>
    <row r="16" spans="1:16" ht="15.75">
      <c r="A16" s="62" t="s">
        <v>135</v>
      </c>
      <c r="B16" s="104">
        <f>SUM(B10:B15)</f>
        <v>528.7</v>
      </c>
      <c r="C16" s="104">
        <f>SUM(C10:C15)</f>
        <v>2559.4</v>
      </c>
      <c r="D16" s="104">
        <f>SUM(D10:D15)</f>
        <v>5500</v>
      </c>
      <c r="E16" s="104">
        <f>SUM(E10:E15)</f>
        <v>500</v>
      </c>
      <c r="F16" s="104">
        <f>SUM(F10:F13)</f>
        <v>1580</v>
      </c>
      <c r="G16" s="104">
        <f aca="true" t="shared" si="1" ref="G16:P16">SUM(G10:G15)</f>
        <v>4200</v>
      </c>
      <c r="H16" s="104">
        <f t="shared" si="1"/>
        <v>2000</v>
      </c>
      <c r="I16" s="104">
        <f t="shared" si="1"/>
        <v>11989.2</v>
      </c>
      <c r="J16" s="104">
        <f t="shared" si="1"/>
        <v>1160.8</v>
      </c>
      <c r="K16" s="104">
        <f t="shared" si="1"/>
        <v>1522.6</v>
      </c>
      <c r="L16" s="104">
        <f t="shared" si="1"/>
        <v>14655</v>
      </c>
      <c r="M16" s="104">
        <f t="shared" si="1"/>
        <v>1123.3</v>
      </c>
      <c r="N16" s="104">
        <f t="shared" si="1"/>
        <v>163.7</v>
      </c>
      <c r="O16" s="104">
        <f>SUM(O10:O15)</f>
        <v>336.7</v>
      </c>
      <c r="P16" s="105">
        <f t="shared" si="1"/>
        <v>47819.399999999994</v>
      </c>
    </row>
  </sheetData>
  <sheetProtection/>
  <mergeCells count="1">
    <mergeCell ref="A6:P6"/>
  </mergeCells>
  <printOptions/>
  <pageMargins left="0.38" right="0.33" top="1.1811023622047245" bottom="0.3937007874015748" header="0" footer="0"/>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J24"/>
  <sheetViews>
    <sheetView tabSelected="1" zoomScalePageLayoutView="0" workbookViewId="0" topLeftCell="C2">
      <selection activeCell="J5" sqref="J5"/>
    </sheetView>
  </sheetViews>
  <sheetFormatPr defaultColWidth="9.140625" defaultRowHeight="12.75"/>
  <cols>
    <col min="1" max="1" width="61.140625" style="61" customWidth="1"/>
    <col min="2" max="2" width="13.7109375" style="61" customWidth="1"/>
    <col min="3" max="3" width="9.140625" style="61" customWidth="1"/>
    <col min="4" max="4" width="55.8515625" style="61" customWidth="1"/>
    <col min="5" max="5" width="10.00390625" style="63" bestFit="1" customWidth="1"/>
    <col min="6" max="6" width="25.57421875" style="61" customWidth="1"/>
    <col min="7" max="7" width="16.00390625" style="61" customWidth="1"/>
    <col min="8" max="8" width="9.140625" style="61" hidden="1" customWidth="1"/>
    <col min="9" max="9" width="18.28125" style="61" hidden="1" customWidth="1"/>
    <col min="10" max="10" width="12.421875" style="61" bestFit="1" customWidth="1"/>
    <col min="11" max="16384" width="9.140625" style="61" customWidth="1"/>
  </cols>
  <sheetData>
    <row r="1" spans="2:7" ht="15.75">
      <c r="B1" s="60" t="s">
        <v>312</v>
      </c>
      <c r="G1" s="60" t="s">
        <v>313</v>
      </c>
    </row>
    <row r="2" spans="2:7" ht="15.75">
      <c r="B2" s="60" t="s">
        <v>61</v>
      </c>
      <c r="G2" s="60" t="s">
        <v>129</v>
      </c>
    </row>
    <row r="3" spans="2:7" ht="15.75">
      <c r="B3" s="7" t="s">
        <v>433</v>
      </c>
      <c r="F3" s="60" t="s">
        <v>439</v>
      </c>
      <c r="G3" s="7" t="s">
        <v>440</v>
      </c>
    </row>
    <row r="4" ht="15.75">
      <c r="G4" s="60"/>
    </row>
    <row r="5" ht="15.75">
      <c r="G5" s="60"/>
    </row>
    <row r="6" ht="15.75">
      <c r="G6" s="60"/>
    </row>
    <row r="7" spans="1:7" s="64" customFormat="1" ht="15.75">
      <c r="A7" s="127" t="s">
        <v>128</v>
      </c>
      <c r="B7" s="127"/>
      <c r="D7" s="127" t="s">
        <v>266</v>
      </c>
      <c r="E7" s="127"/>
      <c r="F7" s="127"/>
      <c r="G7" s="127"/>
    </row>
    <row r="8" spans="1:7" s="64" customFormat="1" ht="15.75">
      <c r="A8" s="127" t="s">
        <v>314</v>
      </c>
      <c r="B8" s="127"/>
      <c r="D8" s="127" t="s">
        <v>306</v>
      </c>
      <c r="E8" s="127"/>
      <c r="F8" s="127"/>
      <c r="G8" s="127"/>
    </row>
    <row r="9" spans="2:7" ht="15.75">
      <c r="B9" s="60" t="s">
        <v>119</v>
      </c>
      <c r="D9" s="64"/>
      <c r="E9" s="65"/>
      <c r="F9" s="64"/>
      <c r="G9" s="60" t="s">
        <v>119</v>
      </c>
    </row>
    <row r="10" spans="1:7" s="64" customFormat="1" ht="15.75">
      <c r="A10" s="66" t="s">
        <v>115</v>
      </c>
      <c r="B10" s="66" t="s">
        <v>315</v>
      </c>
      <c r="D10" s="66" t="s">
        <v>120</v>
      </c>
      <c r="E10" s="67" t="s">
        <v>138</v>
      </c>
      <c r="F10" s="66" t="s">
        <v>121</v>
      </c>
      <c r="G10" s="66" t="s">
        <v>315</v>
      </c>
    </row>
    <row r="11" spans="1:9" s="64" customFormat="1" ht="15.75">
      <c r="A11" s="62" t="s">
        <v>116</v>
      </c>
      <c r="B11" s="68">
        <f>B12-B15</f>
        <v>19025.3</v>
      </c>
      <c r="D11" s="97" t="s">
        <v>265</v>
      </c>
      <c r="E11" s="98" t="s">
        <v>122</v>
      </c>
      <c r="F11" s="99" t="s">
        <v>217</v>
      </c>
      <c r="G11" s="68">
        <f>G12+G15+G20+G23</f>
        <v>71819.30000000009</v>
      </c>
      <c r="H11" s="64">
        <v>59964.3</v>
      </c>
      <c r="I11" s="95">
        <f>1040007.4-1111700.7</f>
        <v>-71693.29999999993</v>
      </c>
    </row>
    <row r="12" spans="1:7" ht="63">
      <c r="A12" s="52" t="s">
        <v>117</v>
      </c>
      <c r="B12" s="69">
        <f>B13+B14</f>
        <v>19025.3</v>
      </c>
      <c r="D12" s="52" t="s">
        <v>222</v>
      </c>
      <c r="E12" s="70" t="s">
        <v>122</v>
      </c>
      <c r="F12" s="71" t="s">
        <v>221</v>
      </c>
      <c r="G12" s="69">
        <f>G13-G14</f>
        <v>19025.3</v>
      </c>
    </row>
    <row r="13" spans="1:7" ht="47.25">
      <c r="A13" s="53" t="str">
        <f>D13</f>
        <v>Получение кредитов от кредитных организаций бюджетами муниципальных районов в валюте Российской Федерации</v>
      </c>
      <c r="B13" s="69">
        <f>G13</f>
        <v>19025.3</v>
      </c>
      <c r="D13" s="53" t="s">
        <v>177</v>
      </c>
      <c r="E13" s="70" t="s">
        <v>162</v>
      </c>
      <c r="F13" s="71" t="s">
        <v>218</v>
      </c>
      <c r="G13" s="17">
        <f>18899.3+126</f>
        <v>19025.3</v>
      </c>
    </row>
    <row r="14" spans="1:7" ht="63">
      <c r="A14" s="53"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69">
        <f>G16</f>
        <v>0</v>
      </c>
      <c r="D14" s="53" t="s">
        <v>220</v>
      </c>
      <c r="E14" s="70" t="s">
        <v>162</v>
      </c>
      <c r="F14" s="71" t="s">
        <v>219</v>
      </c>
      <c r="G14" s="17">
        <v>0</v>
      </c>
    </row>
    <row r="15" spans="1:7" ht="63">
      <c r="A15" s="52" t="s">
        <v>118</v>
      </c>
      <c r="B15" s="69">
        <f>B16+B17</f>
        <v>0</v>
      </c>
      <c r="D15" s="52" t="s">
        <v>189</v>
      </c>
      <c r="E15" s="70" t="s">
        <v>122</v>
      </c>
      <c r="F15" s="71" t="s">
        <v>223</v>
      </c>
      <c r="G15" s="45">
        <f>G16-G17</f>
        <v>0</v>
      </c>
    </row>
    <row r="16" spans="1:7" ht="63">
      <c r="A16" s="53" t="str">
        <f>D14</f>
        <v>Погашение бюджетами муниципальных районов кредитов от кредитных организаций в валюте Российской Федерации</v>
      </c>
      <c r="B16" s="69">
        <f>G14</f>
        <v>0</v>
      </c>
      <c r="D16" s="53" t="s">
        <v>224</v>
      </c>
      <c r="E16" s="70" t="s">
        <v>162</v>
      </c>
      <c r="F16" s="71" t="s">
        <v>51</v>
      </c>
      <c r="G16" s="17">
        <v>0</v>
      </c>
    </row>
    <row r="17" spans="1:7" ht="63">
      <c r="A17" s="53"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69">
        <f>G17</f>
        <v>0</v>
      </c>
      <c r="D17" s="53" t="s">
        <v>225</v>
      </c>
      <c r="E17" s="70" t="s">
        <v>162</v>
      </c>
      <c r="F17" s="71" t="s">
        <v>52</v>
      </c>
      <c r="G17" s="17">
        <v>0</v>
      </c>
    </row>
    <row r="18" spans="1:2" ht="15.75" hidden="1">
      <c r="A18" s="88"/>
      <c r="B18" s="89"/>
    </row>
    <row r="19" spans="1:2" ht="15.75" hidden="1">
      <c r="A19" s="88"/>
      <c r="B19" s="89"/>
    </row>
    <row r="20" spans="4:10" ht="31.5">
      <c r="D20" s="52" t="s">
        <v>146</v>
      </c>
      <c r="E20" s="70" t="s">
        <v>122</v>
      </c>
      <c r="F20" s="71" t="s">
        <v>226</v>
      </c>
      <c r="G20" s="17">
        <f>G21+G22</f>
        <v>52788.10000000009</v>
      </c>
      <c r="H20" s="61">
        <v>52788.1</v>
      </c>
      <c r="I20" s="61">
        <v>52788.1</v>
      </c>
      <c r="J20" s="96"/>
    </row>
    <row r="21" spans="4:7" ht="31.5">
      <c r="D21" s="53" t="s">
        <v>126</v>
      </c>
      <c r="E21" s="70" t="s">
        <v>122</v>
      </c>
      <c r="F21" s="72" t="s">
        <v>227</v>
      </c>
      <c r="G21" s="41">
        <f>-(прил2!H176+G13+'заим10,источ11'!G16+G23)</f>
        <v>-1059038.5999999999</v>
      </c>
    </row>
    <row r="22" spans="4:8" ht="31.5">
      <c r="D22" s="53" t="s">
        <v>125</v>
      </c>
      <c r="E22" s="70" t="s">
        <v>122</v>
      </c>
      <c r="F22" s="72" t="s">
        <v>228</v>
      </c>
      <c r="G22" s="17">
        <f>1111700.7+126+G14+G17</f>
        <v>1111826.7</v>
      </c>
      <c r="H22" s="61">
        <f>H11-H20</f>
        <v>7176.200000000004</v>
      </c>
    </row>
    <row r="23" spans="4:7" ht="31.5">
      <c r="D23" s="52" t="s">
        <v>425</v>
      </c>
      <c r="E23" s="70" t="s">
        <v>164</v>
      </c>
      <c r="F23" s="71" t="s">
        <v>426</v>
      </c>
      <c r="G23" s="17">
        <f>G24</f>
        <v>5.9</v>
      </c>
    </row>
    <row r="24" spans="4:7" ht="47.25">
      <c r="D24" s="53" t="s">
        <v>438</v>
      </c>
      <c r="E24" s="70" t="s">
        <v>164</v>
      </c>
      <c r="F24" s="71" t="s">
        <v>427</v>
      </c>
      <c r="G24" s="17">
        <v>5.9</v>
      </c>
    </row>
  </sheetData>
  <sheetProtection/>
  <mergeCells count="4">
    <mergeCell ref="D7:G7"/>
    <mergeCell ref="D8:G8"/>
    <mergeCell ref="A7:B7"/>
    <mergeCell ref="A8:B8"/>
  </mergeCells>
  <printOptions horizontalCentered="1"/>
  <pageMargins left="0.7874015748031497" right="0.7874015748031497" top="1.3779527559055118" bottom="0.3937007874015748" header="0" footer="0"/>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Типаева Марина Альбертовна</cp:lastModifiedBy>
  <cp:lastPrinted>2016-09-08T04:48:55Z</cp:lastPrinted>
  <dcterms:created xsi:type="dcterms:W3CDTF">1996-10-08T23:32:33Z</dcterms:created>
  <dcterms:modified xsi:type="dcterms:W3CDTF">2016-09-15T07:37:15Z</dcterms:modified>
  <cp:category/>
  <cp:version/>
  <cp:contentType/>
  <cp:contentStatus/>
</cp:coreProperties>
</file>