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360" activeTab="0"/>
  </bookViews>
  <sheets>
    <sheet name="прил2" sheetId="1" r:id="rId1"/>
    <sheet name="заим11 источ12" sheetId="2" r:id="rId2"/>
  </sheets>
  <definedNames/>
  <calcPr fullCalcOnLoad="1"/>
</workbook>
</file>

<file path=xl/sharedStrings.xml><?xml version="1.0" encoding="utf-8"?>
<sst xmlns="http://schemas.openxmlformats.org/spreadsheetml/2006/main" count="460" uniqueCount="333">
  <si>
    <t>Субсидии бюджетам муниципальных районов на реализацию долгосрочной целевой программы Иркутской области "Энергосбережение и повышение энергетической эффективности на территории Иркутской области на 2011-2015 годы и на период до 2020 года"</t>
  </si>
  <si>
    <t>2 02 02150 05 0000 151</t>
  </si>
  <si>
    <t>Программа "Повышение эффективности бюджетных расходов Иркутской области на 2011 - 2013 годы"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</si>
  <si>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</si>
  <si>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 xml:space="preserve">Долгосрочная целевая программа  Иркутской области "Организация и обеспечение отдыха и оздоровления детей в Иркутской области на 2012-2014 годы" </t>
  </si>
  <si>
    <t>Субсидии бюджетам муниципальных районов на реализацию долгосрочной целевой программы Иркутской области "Организация и обеспечение отдыха и оздоровления детей в Иркутской области на 2012-2014 годы"</t>
  </si>
  <si>
    <t>2 02 02999 05 0025 151</t>
  </si>
  <si>
    <t>Долгосрочная целевая программа "Поддержка и развитие малого и среднего предпринимательства в Иркутской области" на 2011-2012 годы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</si>
  <si>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федерального бюджета)</t>
  </si>
  <si>
    <t>2 02 02009 05 0000 151</t>
  </si>
  <si>
    <t>Субсидии бюджетам муниципальных районов на реализацию долгосрочной целевой программы Иркутской области "Поддержка и развитие малого и среднего предпринимательства в Иркутской области" на 2011-2012 годы (за счет средств областного бюджета)</t>
  </si>
  <si>
    <t>2 02 02999 05 0026 151</t>
  </si>
  <si>
    <t>Долгосрочная целевая программа Иркутской области "100 модельных домов культуры Приангарью" на 2011-2014 годы</t>
  </si>
  <si>
    <t>Субсидии бюджетам муниципальных районов на реализацию долгосрочной целевой программы Иркутской области "100 модельных домов культуры Приангарью" на 2011-2014 годы</t>
  </si>
  <si>
    <t>Субвенции, предоставляемые местным бюджетам из Фонда компенсаций</t>
  </si>
  <si>
    <t>за счет средств федерального бюджета</t>
  </si>
  <si>
    <t xml:space="preserve">   на составление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</si>
  <si>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</si>
  <si>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</si>
  <si>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</si>
  <si>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</si>
  <si>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</si>
  <si>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 на ежемесячное денежное вознаграждение за классное руководство</t>
  </si>
  <si>
    <t xml:space="preserve"> 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</si>
  <si>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</si>
  <si>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по хранению, комплектованию, учету и использованию архивных документов, относящихся к государственной собственности Иркутской области</t>
  </si>
  <si>
    <t xml:space="preserve">   в области охраны труда</t>
  </si>
  <si>
    <t xml:space="preserve">   в области охраны здоровья граждан</t>
  </si>
  <si>
    <r>
      <t>2 02 03024 05 0013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151</t>
    </r>
  </si>
  <si>
    <t xml:space="preserve">   по предоставлению мер социальной поддержки многодетным и малоимущим семьям</t>
  </si>
  <si>
    <t xml:space="preserve">  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</si>
  <si>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   по организации оказания специализированной дерматовенерологической, фтизиатрической, психиатрической, наркологической медицинской помощи </t>
  </si>
  <si>
    <t xml:space="preserve"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 проектирования поселений, резервирования земель и изъятие, в т.ч. путем выкупа, земельных участков в границах поселения для муниципальных нужд, осуществление земельного контроля за использованием земель муниципальных образований Бодайбинского района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</si>
  <si>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</si>
  <si>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</si>
  <si>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</si>
  <si>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2 02 04034 05 0002 151</t>
  </si>
  <si>
    <t>БЕЗВОЗМЕЗДНЫЕ ПОСТУПЛЕНИЯ ОТ НЕГОСУДАРСТВЕННЫХ ОРГАНИЗАЦИЙ</t>
  </si>
  <si>
    <t>2 04 00000 00 0000 180</t>
  </si>
  <si>
    <t>Безвозмездные поступления  от  негосударственных организаций в бюджеты муниципальных районов</t>
  </si>
  <si>
    <t>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</si>
  <si>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</si>
  <si>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Администрация муниципального образования г.Бодайбо и района</t>
  </si>
  <si>
    <t>1 16 33000 00 0000 140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</si>
  <si>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</si>
  <si>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</si>
  <si>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2 02 02999 05 0030 151</t>
  </si>
  <si>
    <t>Субсидии бюджетам муниципальных районов на обеспечение жильем молодых семей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</si>
  <si>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</si>
  <si>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2 04 05010 05 0000 180</t>
  </si>
  <si>
    <t>2 04 05020 05 0000 180</t>
  </si>
  <si>
    <t>2 04 05099 05 0000 180</t>
  </si>
  <si>
    <t>муниципального образования г. Бодайбо и района в 2013 году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</si>
  <si>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</si>
  <si>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</si>
  <si>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2 07 05030 05 0000 180</t>
  </si>
  <si>
    <t>муниципального образования г.Бодайбо и района на 2013 год</t>
  </si>
  <si>
    <t>муниципального образования г. Бодайбо и района на 2013 год</t>
  </si>
  <si>
    <t>Прочие безвозмездные поступления от негосударственных организаций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</si>
  <si>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</si>
  <si>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</si>
  <si>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2 19 05000 05 0000 151</t>
  </si>
  <si>
    <t>2 02 04025 05 0000 151</t>
  </si>
  <si>
    <t>Субвенции для осуществления органами местного самоуправления областных государственных полномочий</t>
  </si>
  <si>
    <t>2 02 02008 05 0000 151</t>
  </si>
  <si>
    <t>к решению  Думы г.Бодайбо и района</t>
  </si>
  <si>
    <t>Прогноз поступлений доходов в бюджет</t>
  </si>
  <si>
    <t>Наименование дохода</t>
  </si>
  <si>
    <t>Код бюджетной классификации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</si>
  <si>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</si>
  <si>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2 02 04034 05 0001 151          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</si>
  <si>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</si>
  <si>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</si>
  <si>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2 02 04034 00 0000 151</t>
  </si>
  <si>
    <t>2 02 04034 00 0001 151</t>
  </si>
  <si>
    <t>НАЛОГОВЫЕ И НЕНАЛОГОВЫЕ ДОХОДЫ</t>
  </si>
  <si>
    <t>2 02 04025 05 0091 151</t>
  </si>
  <si>
    <t>2 02 03026 05 0002 151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</si>
  <si>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</si>
  <si>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</si>
  <si>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</si>
  <si>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</si>
  <si>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</si>
  <si>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</si>
  <si>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</si>
  <si>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</si>
  <si>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муниципальных районов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</si>
  <si>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</si>
  <si>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</si>
  <si>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</si>
  <si>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</si>
  <si>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</si>
  <si>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2 02 02999 05 0024 151</t>
  </si>
  <si>
    <t>2 02 04014 05 0079 151</t>
  </si>
  <si>
    <t>1 01 02020 01 0000 110</t>
  </si>
  <si>
    <t>1 01 02030 01 0000 110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</si>
  <si>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</si>
  <si>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</si>
  <si>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</si>
  <si>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1 08 00000 00 0000 000</t>
  </si>
  <si>
    <t>182</t>
  </si>
  <si>
    <t>1 17 05050 05 0000 180</t>
  </si>
  <si>
    <t>Прочие неналоговые доходы бюджетов муниципальных районов</t>
  </si>
  <si>
    <t>2 02 03999 05 0000 151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</si>
  <si>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</si>
  <si>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</si>
  <si>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</si>
  <si>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Изменения</t>
  </si>
  <si>
    <t>План на 2013 год, утвержденный решением Думы от 21.12.2012 №32-па</t>
  </si>
  <si>
    <t>Уточненный план на 2013 год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</si>
  <si>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</si>
  <si>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1 08 03010 01 0000 110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</si>
  <si>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</si>
  <si>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</si>
  <si>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</si>
  <si>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</si>
  <si>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</si>
  <si>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</si>
  <si>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</si>
  <si>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</si>
  <si>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</si>
  <si>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</si>
  <si>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</si>
  <si>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</si>
  <si>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</si>
  <si>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</si>
  <si>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</si>
  <si>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2 00 00000 00 0000 000</t>
  </si>
  <si>
    <t>2 02 00000 00 0000 000</t>
  </si>
  <si>
    <t>2 02 01000 00 0000 151</t>
  </si>
  <si>
    <t>2 02 02000 00 0000 151</t>
  </si>
  <si>
    <t>Доходы, всего:</t>
  </si>
  <si>
    <t xml:space="preserve"> 1 00 00000 00 0000 000</t>
  </si>
  <si>
    <t>1 08 07084 01 1000 110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</si>
  <si>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</si>
  <si>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</si>
  <si>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</si>
  <si>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</si>
  <si>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</si>
  <si>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</si>
  <si>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</si>
  <si>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Сумма</t>
  </si>
  <si>
    <t>Источники внутреннего финансирования дефицита бюджета</t>
  </si>
  <si>
    <t>000</t>
  </si>
  <si>
    <t>1 05 02000 02 0000 110</t>
  </si>
  <si>
    <t>1 16 90000 00 0000 140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</si>
  <si>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</si>
  <si>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</si>
  <si>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</si>
  <si>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Программа муниципальных внутренних заимствований</t>
  </si>
  <si>
    <t>к решению Думы г.Бодайбо и района</t>
  </si>
  <si>
    <t>1 05 01000 00 0000 110</t>
  </si>
  <si>
    <t>1 11 00000 00 0000 000</t>
  </si>
  <si>
    <t>1 11 05000 00 0000 120</t>
  </si>
  <si>
    <t>1 11 05010 00 0000 120</t>
  </si>
  <si>
    <t>1 16 08000 01 0000 140</t>
  </si>
  <si>
    <t>1 16 25030 01 0000 140</t>
  </si>
  <si>
    <t>Код адм.</t>
  </si>
  <si>
    <t>2 02 03024 05 0020 151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</si>
  <si>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</si>
  <si>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</si>
  <si>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1 16 25060 01 0000 140</t>
  </si>
  <si>
    <t>1 16 28000 01 0000 140</t>
  </si>
  <si>
    <t>1 16 30000 01 0000 140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</si>
  <si>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</si>
  <si>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</si>
  <si>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Изменение остатков средств на счетах по учету средств бюджета</t>
  </si>
  <si>
    <t>Приложение № 2</t>
  </si>
  <si>
    <t>2 02 03024 05 0014 151</t>
  </si>
  <si>
    <t>Прочие доходы от оказания платных услуг (работ)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</si>
  <si>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статьями 129</t>
    </r>
    <r>
      <rPr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135</t>
    </r>
    <r>
      <rPr>
        <i/>
        <vertAlign val="superscript"/>
        <sz val="10"/>
        <rFont val="Times New Roman"/>
        <family val="1"/>
      </rPr>
      <t>2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</si>
  <si>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</si>
  <si>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</si>
  <si>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земельного законодательства </t>
  </si>
  <si>
    <t>1 17 0000 00 0000 000</t>
  </si>
  <si>
    <t>Субсидии бюджетам бюджетной системы Российской Федерации (межбюджетные субсидии)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</si>
  <si>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</si>
  <si>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</si>
  <si>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1 13 00000 00 0000 000</t>
  </si>
  <si>
    <t>2 02 03999 05 0001 151</t>
  </si>
  <si>
    <t>904</t>
  </si>
  <si>
    <t>903</t>
  </si>
  <si>
    <t>905</t>
  </si>
  <si>
    <t>2 02 02999 05 0021 151</t>
  </si>
  <si>
    <t>2 02 03022 05 0000 151</t>
  </si>
  <si>
    <t>1 14 06000 00 0000 430</t>
  </si>
  <si>
    <t>1 14 06010 00 0000 430</t>
  </si>
  <si>
    <t>Иные межбюджетные трансферты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</si>
  <si>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</si>
  <si>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</si>
  <si>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</si>
  <si>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</si>
  <si>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2 02 03055 05 0000 151</t>
  </si>
  <si>
    <t>Долгосрочные целевые программы Иркутской области</t>
  </si>
  <si>
    <t>Программа "Модернизация здравоохранения Иркутской области на 2011-2012 годы"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</si>
  <si>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</si>
  <si>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</si>
  <si>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</si>
  <si>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</si>
  <si>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188</t>
  </si>
  <si>
    <t>Приложение 11</t>
  </si>
  <si>
    <t>Приложение 12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</si>
  <si>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</si>
  <si>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</si>
  <si>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1 11 05013 10 0000 120</t>
  </si>
  <si>
    <t>ДОХОДЫ ОТ ОКАЗАНИЯ УСЛУГ (РАБОТ) И КОМПЕНСАЦИИ ЗАТРАТ ГОСУДАРСТВА</t>
  </si>
  <si>
    <t>1 13 02995 05 0000 130</t>
  </si>
  <si>
    <t>Прочие доходы от  компенсации затрат бюджетов муниципальных районов</t>
  </si>
  <si>
    <t>1 14 02053 05 0000 410</t>
  </si>
  <si>
    <t>1 14 06013 10 0000 430</t>
  </si>
  <si>
    <t>1 13 01995 05 0000 130</t>
  </si>
  <si>
    <t>1 13 01990 00 0000 130</t>
  </si>
  <si>
    <t>Прочие доходы от оказания платных услуг (работ) получателями средств бюджетов муниципальных районов</t>
  </si>
  <si>
    <t>1 16 25000 00 0000 140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</si>
  <si>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</si>
  <si>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</si>
  <si>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Бюджетные кредиты от других бюджетов бюджетной системы Российской федерации</t>
  </si>
  <si>
    <t>2 07 00000 00 0000 180</t>
  </si>
  <si>
    <t>2 07 05000 05 0000 180</t>
  </si>
  <si>
    <t>ПРОЧИЕ БЕЗВОЗМЕЗДНЫЕ ПОСТУПЛЕНИЯ</t>
  </si>
  <si>
    <t>Прочие безвозмездные поступления в бюджеты муниципальных районов</t>
  </si>
  <si>
    <t>МКУ "Управление капитального строительства администрации г.Бодайбо и района"</t>
  </si>
  <si>
    <t>МКУ "Архив администрации г.Бодайбо и района"</t>
  </si>
  <si>
    <t>БЕЗВОЗМЕЗДНЫЕ ПОСТУПЛЕНИЯ ОТ ДРУГИХ БЮДЖЕТОВ БЮДЖЕТНОЙ СИСТЕМЫ РОССИЙСКОЙ ФЕДЕРАЦИИ</t>
  </si>
  <si>
    <t>2 02 04000 00 0000 151</t>
  </si>
  <si>
    <t>2 02 04014 00 0000 151</t>
  </si>
  <si>
    <t>2 02 04014 05 0000 151</t>
  </si>
  <si>
    <t>2 02 04014 05 0064 151</t>
  </si>
  <si>
    <t>161</t>
  </si>
  <si>
    <t>к решению Думы г. Бодайбо и района</t>
  </si>
  <si>
    <t>Гл. адм.</t>
  </si>
  <si>
    <t>048</t>
  </si>
  <si>
    <t>1 11 09045 05 0000 120</t>
  </si>
  <si>
    <t>Единый сельскохозяйственный налог</t>
  </si>
  <si>
    <t>1 05 03000 01 0000 110</t>
  </si>
  <si>
    <t>1 16 25050 01 0000 140</t>
  </si>
  <si>
    <t>1 16 33050 05 0000 140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</si>
  <si>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</si>
  <si>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2 02 02999 05 0000 151</t>
  </si>
  <si>
    <t>2 02 02999 05 0028 151</t>
  </si>
  <si>
    <t>2 02 03000 00 0000 151</t>
  </si>
  <si>
    <t>Субвенции бюджетам субъектов Российской Федерации и муниципальных образований</t>
  </si>
  <si>
    <t>2 02 03021 05 0000 151</t>
  </si>
  <si>
    <t>2 02 03024 05 0011 151</t>
  </si>
  <si>
    <t>2 02 03024 05 0012 151</t>
  </si>
  <si>
    <t>2 02 03024 05 0015 151</t>
  </si>
  <si>
    <t>2 02 03024 05 0016 151</t>
  </si>
  <si>
    <t>2 02 03024 05 0017 151</t>
  </si>
  <si>
    <t>2 02 03024 05 0019 151</t>
  </si>
  <si>
    <t>902</t>
  </si>
  <si>
    <t>Источники внутреннего финансирования дефицитов бюджетов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</si>
  <si>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</si>
  <si>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</si>
  <si>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</si>
  <si>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</si>
  <si>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</si>
  <si>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</si>
  <si>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</si>
  <si>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</si>
  <si>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</si>
  <si>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</si>
  <si>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</si>
  <si>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</si>
  <si>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</si>
  <si>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</si>
  <si>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1 11 09000 00 0000 120</t>
  </si>
  <si>
    <t>1 11 09040 00 0000 120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</si>
  <si>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</si>
  <si>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</si>
  <si>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</si>
  <si>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</si>
  <si>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</si>
  <si>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</si>
  <si>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Дотации бюджетам субъектов Российской Федерации и муниципальных образований</t>
  </si>
  <si>
    <t>2 02 03007 05 0000 151</t>
  </si>
  <si>
    <t>ПРОЧИЕ НЕНАЛОГОВЫЕ ДОХОДЫ</t>
  </si>
  <si>
    <t xml:space="preserve">  в области регулирования тарифов на товары и услуги организаций коммунального комплекса</t>
  </si>
  <si>
    <t xml:space="preserve">   в области производства и оборота этилового спирта, алкогольной и спиртосодержащей продукции</t>
  </si>
  <si>
    <t xml:space="preserve">   по определению персонального состава и обеспечению деятельности административных комиссий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</si>
  <si>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</si>
  <si>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</si>
  <si>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t>1 16 30014 01 0000 140</t>
  </si>
  <si>
    <t>498</t>
  </si>
  <si>
    <t>Налог на доходы физических лиц с доходов, полученных физическими лицами в соответствии со
статьей 228 Налогового кодекса Российской
Федерации</t>
  </si>
  <si>
    <t>1 16 30010 01 0000 140</t>
  </si>
  <si>
    <t>1 16 43000 01 0000 140</t>
  </si>
  <si>
    <t>1 16 45000 01 0000 140</t>
  </si>
  <si>
    <t>2 02 01003 05 0000 151</t>
  </si>
  <si>
    <t>доходов бюджета</t>
  </si>
  <si>
    <t>1 05 01011 01 0000 110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</si>
  <si>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</si>
  <si>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</si>
  <si>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</si>
  <si>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1 05 02010 02 0000 110</t>
  </si>
  <si>
    <t>1 05 03010 01 0000 110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</si>
  <si>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</si>
  <si>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</si>
  <si>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</si>
  <si>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</si>
  <si>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</si>
  <si>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</si>
  <si>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</si>
  <si>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</si>
  <si>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</si>
  <si>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</si>
  <si>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</si>
  <si>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</si>
  <si>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</si>
  <si>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Управление культуры администрации муниципального образования г.Бодайбо и района</t>
  </si>
  <si>
    <t>Управление образования администрации муниципального образования г.Бодайбо и района</t>
  </si>
  <si>
    <t>321</t>
  </si>
  <si>
    <t xml:space="preserve">Денежные взыскания (штрафы) за правонарушения в области дорожного движения </t>
  </si>
  <si>
    <t xml:space="preserve">Прочие денежные взыскания (штрафы) за правонарушения в области дорожного движения </t>
  </si>
  <si>
    <t>1 16 30030 01 0000 140</t>
  </si>
  <si>
    <t>Субсидии, предоставляемые местным бюджетам из Фонда софинансирования расходов Иркутской области</t>
  </si>
  <si>
    <t>за счет средств областного бюджета</t>
  </si>
  <si>
    <t xml:space="preserve">  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</si>
  <si>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2 02 02999 05 0027 151</t>
  </si>
  <si>
    <t xml:space="preserve">   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</si>
  <si>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Областная государственная программа  "Молодым семьям - доступное жилье" на 2005-2019 годы</t>
  </si>
  <si>
    <t>Долгосрочная целевая программа  "Энергосбережение и повышение энергетической эффективности на территории Иркутской области на 2011-2015 годы и на период до 2020 года"</t>
  </si>
  <si>
    <t>План на 2013 год, утвержденный решением Думы от 14.03.2013 №6-па</t>
  </si>
  <si>
    <t>Долгосрочная целевая программа Иркутской области "О мерах по предотвращению распространения туберкулеза в Иркутской области"</t>
  </si>
  <si>
    <t>Субсидии бюджетам муниципальных районов на реализацию долгосрочной целевой программы Иркутской области "О мерах по предотвращению распространения туберкулеза в Иркутской области"</t>
  </si>
  <si>
    <t>2 02 02999 05 0022 151</t>
  </si>
  <si>
    <t>План на 2013 год, утвержденный решением Думы от 11.04.2013 №9-па</t>
  </si>
  <si>
    <t xml:space="preserve">  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</si>
  <si>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2 02 02999 05 0023 151</t>
  </si>
  <si>
    <t xml:space="preserve">   на реализацию мероприятий перечня проектов народных инициатив</t>
  </si>
  <si>
    <t>от _28.05.2013 г. №__11-па___</t>
  </si>
  <si>
    <t>28.05.2013г.</t>
  </si>
  <si>
    <t>от _27.05.2013г №_11-па__</t>
  </si>
  <si>
    <t>от 28.05.2013 г. № 11-па___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</si>
</sst>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177" fontId="9" fillId="0" borderId="10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0" fontId="1" fillId="0" borderId="0" xfId="43" applyFont="1" applyAlignment="1">
      <alignment/>
    </xf>
    <xf numFmtId="170" fontId="1" fillId="0" borderId="0" xfId="43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77" fontId="3" fillId="0" borderId="10" xfId="6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88" fontId="4" fillId="33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/>
    </xf>
    <xf numFmtId="177" fontId="10" fillId="0" borderId="10" xfId="60" applyNumberFormat="1" applyFont="1" applyFill="1" applyBorder="1" applyAlignment="1">
      <alignment horizontal="right" vertical="center"/>
    </xf>
    <xf numFmtId="177" fontId="10" fillId="0" borderId="10" xfId="60" applyNumberFormat="1" applyFont="1" applyFill="1" applyBorder="1" applyAlignment="1">
      <alignment horizontal="right" vertical="center" wrapText="1"/>
    </xf>
    <xf numFmtId="177" fontId="1" fillId="0" borderId="10" xfId="60" applyNumberFormat="1" applyFont="1" applyFill="1" applyBorder="1" applyAlignment="1">
      <alignment horizontal="right" vertical="center" wrapText="1"/>
    </xf>
    <xf numFmtId="188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vertical="center"/>
    </xf>
    <xf numFmtId="177" fontId="4" fillId="33" borderId="10" xfId="60" applyNumberFormat="1" applyFont="1" applyFill="1" applyBorder="1" applyAlignment="1">
      <alignment horizontal="right" vertical="center"/>
    </xf>
    <xf numFmtId="177" fontId="4" fillId="0" borderId="10" xfId="60" applyNumberFormat="1" applyFont="1" applyFill="1" applyBorder="1" applyAlignment="1">
      <alignment horizontal="right" vertical="center" wrapText="1"/>
    </xf>
    <xf numFmtId="177" fontId="10" fillId="34" borderId="10" xfId="60" applyNumberFormat="1" applyFont="1" applyFill="1" applyBorder="1" applyAlignment="1">
      <alignment horizontal="right" vertical="center" wrapText="1"/>
    </xf>
    <xf numFmtId="177" fontId="4" fillId="0" borderId="10" xfId="60" applyNumberFormat="1" applyFont="1" applyFill="1" applyBorder="1" applyAlignment="1">
      <alignment horizontal="right" vertical="center"/>
    </xf>
    <xf numFmtId="188" fontId="10" fillId="0" borderId="10" xfId="60" applyNumberFormat="1" applyFont="1" applyFill="1" applyBorder="1" applyAlignment="1">
      <alignment horizontal="right" vertical="center"/>
    </xf>
    <xf numFmtId="171" fontId="4" fillId="33" borderId="10" xfId="60" applyFont="1" applyFill="1" applyBorder="1" applyAlignment="1">
      <alignment horizontal="right" vertical="center"/>
    </xf>
    <xf numFmtId="171" fontId="1" fillId="0" borderId="10" xfId="60" applyFont="1" applyFill="1" applyBorder="1" applyAlignment="1">
      <alignment horizontal="right" vertical="center"/>
    </xf>
    <xf numFmtId="171" fontId="10" fillId="0" borderId="10" xfId="6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10" fillId="0" borderId="10" xfId="60" applyNumberFormat="1" applyFont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171" fontId="1" fillId="0" borderId="10" xfId="60" applyFont="1" applyBorder="1" applyAlignment="1">
      <alignment horizontal="right" vertical="center"/>
    </xf>
    <xf numFmtId="177" fontId="11" fillId="0" borderId="10" xfId="60" applyNumberFormat="1" applyFont="1" applyBorder="1" applyAlignment="1">
      <alignment horizontal="right" vertical="center"/>
    </xf>
    <xf numFmtId="188" fontId="10" fillId="0" borderId="10" xfId="6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49" fontId="9" fillId="34" borderId="10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3.00390625" style="3" customWidth="1"/>
    <col min="2" max="2" width="7.28125" style="11" bestFit="1" customWidth="1"/>
    <col min="3" max="3" width="21.7109375" style="12" customWidth="1"/>
    <col min="4" max="4" width="10.28125" style="16" hidden="1" customWidth="1"/>
    <col min="5" max="5" width="10.8515625" style="3" hidden="1" customWidth="1"/>
    <col min="6" max="7" width="0" style="3" hidden="1" customWidth="1"/>
    <col min="8" max="8" width="11.421875" style="3" hidden="1" customWidth="1"/>
    <col min="9" max="9" width="0" style="3" hidden="1" customWidth="1"/>
    <col min="10" max="10" width="12.14062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2.75">
      <c r="A1" s="1"/>
      <c r="B1" s="28"/>
      <c r="C1" s="18"/>
      <c r="J1" s="19" t="s">
        <v>167</v>
      </c>
    </row>
    <row r="2" spans="1:10" ht="12.75">
      <c r="A2" s="1"/>
      <c r="B2" s="28"/>
      <c r="C2" s="18"/>
      <c r="J2" s="19" t="s">
        <v>229</v>
      </c>
    </row>
    <row r="3" spans="1:10" ht="12.75">
      <c r="A3" s="1"/>
      <c r="B3" s="28"/>
      <c r="C3" s="2"/>
      <c r="J3" s="23" t="s">
        <v>329</v>
      </c>
    </row>
    <row r="4" spans="1:4" ht="12.75">
      <c r="A4" s="1"/>
      <c r="B4" s="28"/>
      <c r="C4" s="2"/>
      <c r="D4" s="17"/>
    </row>
    <row r="5" spans="1:4" ht="12.75">
      <c r="A5" s="107" t="s">
        <v>66</v>
      </c>
      <c r="B5" s="107"/>
      <c r="C5" s="107"/>
      <c r="D5" s="17"/>
    </row>
    <row r="6" spans="1:4" ht="12.75">
      <c r="A6" s="107" t="s">
        <v>52</v>
      </c>
      <c r="B6" s="107"/>
      <c r="C6" s="107"/>
      <c r="D6" s="17"/>
    </row>
    <row r="7" spans="1:10" ht="12.75">
      <c r="A7" s="7"/>
      <c r="B7" s="7"/>
      <c r="C7" s="7"/>
      <c r="J7" s="17" t="s">
        <v>138</v>
      </c>
    </row>
    <row r="8" spans="1:10" ht="12.75" customHeight="1">
      <c r="A8" s="103" t="s">
        <v>67</v>
      </c>
      <c r="B8" s="108" t="s">
        <v>68</v>
      </c>
      <c r="C8" s="108"/>
      <c r="D8" s="103" t="s">
        <v>108</v>
      </c>
      <c r="E8" s="103" t="s">
        <v>107</v>
      </c>
      <c r="F8" s="103" t="s">
        <v>321</v>
      </c>
      <c r="G8" s="103" t="s">
        <v>107</v>
      </c>
      <c r="H8" s="103" t="s">
        <v>325</v>
      </c>
      <c r="I8" s="103" t="s">
        <v>107</v>
      </c>
      <c r="J8" s="104" t="s">
        <v>109</v>
      </c>
    </row>
    <row r="9" spans="1:10" ht="12.75">
      <c r="A9" s="103"/>
      <c r="B9" s="109" t="s">
        <v>230</v>
      </c>
      <c r="C9" s="104" t="s">
        <v>288</v>
      </c>
      <c r="D9" s="103"/>
      <c r="E9" s="103"/>
      <c r="F9" s="103"/>
      <c r="G9" s="103"/>
      <c r="H9" s="103"/>
      <c r="I9" s="103"/>
      <c r="J9" s="105"/>
    </row>
    <row r="10" spans="1:10" ht="12.75">
      <c r="A10" s="103"/>
      <c r="B10" s="110"/>
      <c r="C10" s="106"/>
      <c r="D10" s="103"/>
      <c r="E10" s="103"/>
      <c r="F10" s="103"/>
      <c r="G10" s="103"/>
      <c r="H10" s="103"/>
      <c r="I10" s="103"/>
      <c r="J10" s="106"/>
    </row>
    <row r="11" spans="1:10" ht="12.75">
      <c r="A11" s="29" t="s">
        <v>75</v>
      </c>
      <c r="B11" s="30" t="s">
        <v>143</v>
      </c>
      <c r="C11" s="31" t="s">
        <v>132</v>
      </c>
      <c r="D11" s="70">
        <f aca="true" t="shared" si="0" ref="D11:J11">D12+D18+D27+D30+D37+D43+D60+D82+D54</f>
        <v>518735.99999999994</v>
      </c>
      <c r="E11" s="70">
        <f t="shared" si="0"/>
        <v>0</v>
      </c>
      <c r="F11" s="70">
        <f t="shared" si="0"/>
        <v>518735.99999999994</v>
      </c>
      <c r="G11" s="70">
        <f t="shared" si="0"/>
        <v>0</v>
      </c>
      <c r="H11" s="70">
        <f t="shared" si="0"/>
        <v>518735.99999999994</v>
      </c>
      <c r="I11" s="70">
        <f t="shared" si="0"/>
        <v>0</v>
      </c>
      <c r="J11" s="70">
        <f t="shared" si="0"/>
        <v>518735.99999999994</v>
      </c>
    </row>
    <row r="12" spans="1:10" s="9" customFormat="1" ht="12.75">
      <c r="A12" s="32" t="s">
        <v>87</v>
      </c>
      <c r="B12" s="33">
        <v>182</v>
      </c>
      <c r="C12" s="32" t="s">
        <v>88</v>
      </c>
      <c r="D12" s="63">
        <f aca="true" t="shared" si="1" ref="D12:J12">D13</f>
        <v>439878.3</v>
      </c>
      <c r="E12" s="63">
        <f t="shared" si="1"/>
        <v>0</v>
      </c>
      <c r="F12" s="63">
        <f t="shared" si="1"/>
        <v>439878.3</v>
      </c>
      <c r="G12" s="63">
        <f t="shared" si="1"/>
        <v>0</v>
      </c>
      <c r="H12" s="63">
        <f t="shared" si="1"/>
        <v>439878.3</v>
      </c>
      <c r="I12" s="63">
        <f t="shared" si="1"/>
        <v>0</v>
      </c>
      <c r="J12" s="63">
        <f t="shared" si="1"/>
        <v>439878.3</v>
      </c>
    </row>
    <row r="13" spans="1:10" s="9" customFormat="1" ht="12.75">
      <c r="A13" s="34" t="s">
        <v>89</v>
      </c>
      <c r="B13" s="35">
        <v>182</v>
      </c>
      <c r="C13" s="32" t="s">
        <v>90</v>
      </c>
      <c r="D13" s="63">
        <f aca="true" t="shared" si="2" ref="D13:J13">SUM(D14:D17)</f>
        <v>439878.3</v>
      </c>
      <c r="E13" s="63">
        <f t="shared" si="2"/>
        <v>0</v>
      </c>
      <c r="F13" s="63">
        <f t="shared" si="2"/>
        <v>439878.3</v>
      </c>
      <c r="G13" s="63">
        <f t="shared" si="2"/>
        <v>0</v>
      </c>
      <c r="H13" s="63">
        <f t="shared" si="2"/>
        <v>439878.3</v>
      </c>
      <c r="I13" s="63">
        <f t="shared" si="2"/>
        <v>0</v>
      </c>
      <c r="J13" s="63">
        <f t="shared" si="2"/>
        <v>439878.3</v>
      </c>
    </row>
    <row r="14" spans="1:10" s="8" customFormat="1" ht="65.25">
      <c r="A14" s="36" t="s">
        <v>279</v>
      </c>
      <c r="B14" s="37">
        <v>182</v>
      </c>
      <c r="C14" s="36" t="s">
        <v>91</v>
      </c>
      <c r="D14" s="65">
        <f>436425.6</f>
        <v>436425.6</v>
      </c>
      <c r="E14" s="65"/>
      <c r="F14" s="65">
        <f>D14+E14</f>
        <v>436425.6</v>
      </c>
      <c r="G14" s="65"/>
      <c r="H14" s="65">
        <f>F14+G14</f>
        <v>436425.6</v>
      </c>
      <c r="I14" s="65"/>
      <c r="J14" s="65">
        <f>H14+I14</f>
        <v>436425.6</v>
      </c>
    </row>
    <row r="15" spans="1:10" s="8" customFormat="1" ht="102">
      <c r="A15" s="36" t="s">
        <v>189</v>
      </c>
      <c r="B15" s="37">
        <v>182</v>
      </c>
      <c r="C15" s="36" t="s">
        <v>94</v>
      </c>
      <c r="D15" s="65">
        <v>718.3</v>
      </c>
      <c r="E15" s="65"/>
      <c r="F15" s="65">
        <f>D15+E15</f>
        <v>718.3</v>
      </c>
      <c r="G15" s="65"/>
      <c r="H15" s="65">
        <f>F15+G15</f>
        <v>718.3</v>
      </c>
      <c r="I15" s="65"/>
      <c r="J15" s="65">
        <f>H15+I15</f>
        <v>718.3</v>
      </c>
    </row>
    <row r="16" spans="1:10" s="8" customFormat="1" ht="51">
      <c r="A16" s="36" t="s">
        <v>283</v>
      </c>
      <c r="B16" s="37" t="s">
        <v>100</v>
      </c>
      <c r="C16" s="36" t="s">
        <v>95</v>
      </c>
      <c r="D16" s="65">
        <v>1540</v>
      </c>
      <c r="E16" s="65"/>
      <c r="F16" s="65">
        <f>D16+E16</f>
        <v>1540</v>
      </c>
      <c r="G16" s="65"/>
      <c r="H16" s="65">
        <f>F16+G16</f>
        <v>1540</v>
      </c>
      <c r="I16" s="65"/>
      <c r="J16" s="65">
        <f>H16+I16</f>
        <v>1540</v>
      </c>
    </row>
    <row r="17" spans="1:10" s="8" customFormat="1" ht="78">
      <c r="A17" s="36" t="s">
        <v>280</v>
      </c>
      <c r="B17" s="37">
        <v>182</v>
      </c>
      <c r="C17" s="36" t="s">
        <v>188</v>
      </c>
      <c r="D17" s="65">
        <v>1194.4</v>
      </c>
      <c r="E17" s="65"/>
      <c r="F17" s="65">
        <f>D17+E17</f>
        <v>1194.4</v>
      </c>
      <c r="G17" s="65"/>
      <c r="H17" s="65">
        <f>F17+G17</f>
        <v>1194.4</v>
      </c>
      <c r="I17" s="65"/>
      <c r="J17" s="65">
        <f>H17+I17</f>
        <v>1194.4</v>
      </c>
    </row>
    <row r="18" spans="1:10" s="8" customFormat="1" ht="12.75">
      <c r="A18" s="32" t="s">
        <v>96</v>
      </c>
      <c r="B18" s="33">
        <v>182</v>
      </c>
      <c r="C18" s="32" t="s">
        <v>97</v>
      </c>
      <c r="D18" s="64">
        <f aca="true" t="shared" si="3" ref="D18:J18">D19+D23+D25</f>
        <v>34033.399999999994</v>
      </c>
      <c r="E18" s="64">
        <f t="shared" si="3"/>
        <v>0</v>
      </c>
      <c r="F18" s="64">
        <f t="shared" si="3"/>
        <v>34033.399999999994</v>
      </c>
      <c r="G18" s="64">
        <f t="shared" si="3"/>
        <v>0</v>
      </c>
      <c r="H18" s="64">
        <f t="shared" si="3"/>
        <v>34033.399999999994</v>
      </c>
      <c r="I18" s="64">
        <f t="shared" si="3"/>
        <v>0</v>
      </c>
      <c r="J18" s="64">
        <f t="shared" si="3"/>
        <v>34033.399999999994</v>
      </c>
    </row>
    <row r="19" spans="1:10" s="8" customFormat="1" ht="25.5">
      <c r="A19" s="32" t="s">
        <v>78</v>
      </c>
      <c r="B19" s="33">
        <v>182</v>
      </c>
      <c r="C19" s="32" t="s">
        <v>151</v>
      </c>
      <c r="D19" s="63">
        <f aca="true" t="shared" si="4" ref="D19:J19">SUM(D20:D22)</f>
        <v>19105.7</v>
      </c>
      <c r="E19" s="63">
        <f t="shared" si="4"/>
        <v>0</v>
      </c>
      <c r="F19" s="63">
        <f t="shared" si="4"/>
        <v>19105.7</v>
      </c>
      <c r="G19" s="63">
        <f t="shared" si="4"/>
        <v>0</v>
      </c>
      <c r="H19" s="63">
        <f t="shared" si="4"/>
        <v>19105.7</v>
      </c>
      <c r="I19" s="63">
        <f t="shared" si="4"/>
        <v>0</v>
      </c>
      <c r="J19" s="63">
        <f t="shared" si="4"/>
        <v>19105.7</v>
      </c>
    </row>
    <row r="20" spans="1:10" s="8" customFormat="1" ht="25.5">
      <c r="A20" s="36" t="s">
        <v>79</v>
      </c>
      <c r="B20" s="37">
        <v>182</v>
      </c>
      <c r="C20" s="36" t="s">
        <v>289</v>
      </c>
      <c r="D20" s="65">
        <v>15039</v>
      </c>
      <c r="E20" s="65"/>
      <c r="F20" s="65">
        <f>D20+E20</f>
        <v>15039</v>
      </c>
      <c r="G20" s="65"/>
      <c r="H20" s="65">
        <f>F20+G20</f>
        <v>15039</v>
      </c>
      <c r="I20" s="65"/>
      <c r="J20" s="65">
        <f>H20+I20</f>
        <v>15039</v>
      </c>
    </row>
    <row r="21" spans="1:10" s="8" customFormat="1" ht="38.25">
      <c r="A21" s="36" t="s">
        <v>80</v>
      </c>
      <c r="B21" s="37">
        <v>182</v>
      </c>
      <c r="C21" s="36" t="s">
        <v>290</v>
      </c>
      <c r="D21" s="65">
        <v>2805</v>
      </c>
      <c r="E21" s="65"/>
      <c r="F21" s="65">
        <f>D21+E21</f>
        <v>2805</v>
      </c>
      <c r="G21" s="65"/>
      <c r="H21" s="65">
        <f>F21+G21</f>
        <v>2805</v>
      </c>
      <c r="I21" s="65"/>
      <c r="J21" s="65">
        <f>H21+I21</f>
        <v>2805</v>
      </c>
    </row>
    <row r="22" spans="1:10" s="8" customFormat="1" ht="25.5">
      <c r="A22" s="36" t="s">
        <v>291</v>
      </c>
      <c r="B22" s="37" t="s">
        <v>100</v>
      </c>
      <c r="C22" s="36" t="s">
        <v>292</v>
      </c>
      <c r="D22" s="65">
        <v>1261.7</v>
      </c>
      <c r="E22" s="65"/>
      <c r="F22" s="65">
        <f>D22+E22</f>
        <v>1261.7</v>
      </c>
      <c r="G22" s="65"/>
      <c r="H22" s="65">
        <f>F22+G22</f>
        <v>1261.7</v>
      </c>
      <c r="I22" s="65"/>
      <c r="J22" s="65">
        <f>H22+I22</f>
        <v>1261.7</v>
      </c>
    </row>
    <row r="23" spans="1:10" s="8" customFormat="1" ht="25.5">
      <c r="A23" s="32" t="s">
        <v>98</v>
      </c>
      <c r="B23" s="33" t="s">
        <v>100</v>
      </c>
      <c r="C23" s="32" t="s">
        <v>144</v>
      </c>
      <c r="D23" s="63">
        <f aca="true" t="shared" si="5" ref="D23:J23">SUM(D24:D24)</f>
        <v>14850</v>
      </c>
      <c r="E23" s="63">
        <f t="shared" si="5"/>
        <v>0</v>
      </c>
      <c r="F23" s="63">
        <f t="shared" si="5"/>
        <v>14850</v>
      </c>
      <c r="G23" s="63">
        <f t="shared" si="5"/>
        <v>0</v>
      </c>
      <c r="H23" s="63">
        <f t="shared" si="5"/>
        <v>14850</v>
      </c>
      <c r="I23" s="63">
        <f t="shared" si="5"/>
        <v>0</v>
      </c>
      <c r="J23" s="63">
        <f t="shared" si="5"/>
        <v>14850</v>
      </c>
    </row>
    <row r="24" spans="1:10" s="8" customFormat="1" ht="25.5">
      <c r="A24" s="36" t="s">
        <v>98</v>
      </c>
      <c r="B24" s="37">
        <v>182</v>
      </c>
      <c r="C24" s="36" t="s">
        <v>293</v>
      </c>
      <c r="D24" s="65">
        <v>14850</v>
      </c>
      <c r="E24" s="65"/>
      <c r="F24" s="65">
        <f>D24+E24</f>
        <v>14850</v>
      </c>
      <c r="G24" s="65"/>
      <c r="H24" s="65">
        <f>F24+G24</f>
        <v>14850</v>
      </c>
      <c r="I24" s="65"/>
      <c r="J24" s="65">
        <f>H24+I24</f>
        <v>14850</v>
      </c>
    </row>
    <row r="25" spans="1:10" s="8" customFormat="1" ht="12.75">
      <c r="A25" s="32" t="s">
        <v>233</v>
      </c>
      <c r="B25" s="33" t="s">
        <v>100</v>
      </c>
      <c r="C25" s="32" t="s">
        <v>234</v>
      </c>
      <c r="D25" s="63">
        <f aca="true" t="shared" si="6" ref="D25:J25">SUM(D26)</f>
        <v>77.7</v>
      </c>
      <c r="E25" s="63">
        <f t="shared" si="6"/>
        <v>0</v>
      </c>
      <c r="F25" s="63">
        <f t="shared" si="6"/>
        <v>77.7</v>
      </c>
      <c r="G25" s="63">
        <f t="shared" si="6"/>
        <v>0</v>
      </c>
      <c r="H25" s="63">
        <f t="shared" si="6"/>
        <v>77.7</v>
      </c>
      <c r="I25" s="63">
        <f t="shared" si="6"/>
        <v>0</v>
      </c>
      <c r="J25" s="63">
        <f t="shared" si="6"/>
        <v>77.7</v>
      </c>
    </row>
    <row r="26" spans="1:10" s="8" customFormat="1" ht="12.75">
      <c r="A26" s="36" t="s">
        <v>233</v>
      </c>
      <c r="B26" s="37">
        <v>182</v>
      </c>
      <c r="C26" s="36" t="s">
        <v>294</v>
      </c>
      <c r="D26" s="65">
        <f>54.4+23.3</f>
        <v>77.7</v>
      </c>
      <c r="E26" s="65"/>
      <c r="F26" s="65">
        <f>D26+E26</f>
        <v>77.7</v>
      </c>
      <c r="G26" s="65"/>
      <c r="H26" s="65">
        <f>F26+G26</f>
        <v>77.7</v>
      </c>
      <c r="I26" s="65"/>
      <c r="J26" s="65">
        <f>H26+I26</f>
        <v>77.7</v>
      </c>
    </row>
    <row r="27" spans="1:10" s="8" customFormat="1" ht="12.75">
      <c r="A27" s="32" t="s">
        <v>81</v>
      </c>
      <c r="B27" s="33" t="s">
        <v>143</v>
      </c>
      <c r="C27" s="32" t="s">
        <v>99</v>
      </c>
      <c r="D27" s="63">
        <f aca="true" t="shared" si="7" ref="D27:J27">SUM(D28:D29)</f>
        <v>3030</v>
      </c>
      <c r="E27" s="63">
        <f t="shared" si="7"/>
        <v>0</v>
      </c>
      <c r="F27" s="63">
        <f t="shared" si="7"/>
        <v>3030</v>
      </c>
      <c r="G27" s="63">
        <f t="shared" si="7"/>
        <v>0</v>
      </c>
      <c r="H27" s="63">
        <f t="shared" si="7"/>
        <v>3030</v>
      </c>
      <c r="I27" s="63">
        <f t="shared" si="7"/>
        <v>0</v>
      </c>
      <c r="J27" s="63">
        <f t="shared" si="7"/>
        <v>3030</v>
      </c>
    </row>
    <row r="28" spans="1:10" s="8" customFormat="1" ht="38.25">
      <c r="A28" s="36" t="s">
        <v>82</v>
      </c>
      <c r="B28" s="37">
        <v>182</v>
      </c>
      <c r="C28" s="36" t="s">
        <v>111</v>
      </c>
      <c r="D28" s="66">
        <v>2150</v>
      </c>
      <c r="E28" s="66"/>
      <c r="F28" s="65">
        <f>D28+E28</f>
        <v>2150</v>
      </c>
      <c r="G28" s="66"/>
      <c r="H28" s="65">
        <f>F28+G28</f>
        <v>2150</v>
      </c>
      <c r="I28" s="66"/>
      <c r="J28" s="65">
        <f>H28+I28</f>
        <v>2150</v>
      </c>
    </row>
    <row r="29" spans="1:10" s="9" customFormat="1" ht="63.75">
      <c r="A29" s="36" t="s">
        <v>86</v>
      </c>
      <c r="B29" s="37" t="s">
        <v>180</v>
      </c>
      <c r="C29" s="36" t="s">
        <v>133</v>
      </c>
      <c r="D29" s="66">
        <v>880</v>
      </c>
      <c r="E29" s="66"/>
      <c r="F29" s="65">
        <f>D29+E29</f>
        <v>880</v>
      </c>
      <c r="G29" s="66"/>
      <c r="H29" s="65">
        <f>F29+G29</f>
        <v>880</v>
      </c>
      <c r="I29" s="66"/>
      <c r="J29" s="65">
        <f>H29+I29</f>
        <v>880</v>
      </c>
    </row>
    <row r="30" spans="1:10" s="9" customFormat="1" ht="38.25">
      <c r="A30" s="38" t="s">
        <v>83</v>
      </c>
      <c r="B30" s="33">
        <v>904</v>
      </c>
      <c r="C30" s="32" t="s">
        <v>152</v>
      </c>
      <c r="D30" s="67">
        <f aca="true" t="shared" si="8" ref="D30:J30">D31+D34</f>
        <v>7500</v>
      </c>
      <c r="E30" s="67">
        <f t="shared" si="8"/>
        <v>0</v>
      </c>
      <c r="F30" s="67">
        <f t="shared" si="8"/>
        <v>7500</v>
      </c>
      <c r="G30" s="67">
        <f t="shared" si="8"/>
        <v>0</v>
      </c>
      <c r="H30" s="67">
        <f t="shared" si="8"/>
        <v>7500</v>
      </c>
      <c r="I30" s="67">
        <f t="shared" si="8"/>
        <v>0</v>
      </c>
      <c r="J30" s="67">
        <f t="shared" si="8"/>
        <v>7500</v>
      </c>
    </row>
    <row r="31" spans="1:10" s="8" customFormat="1" ht="76.5">
      <c r="A31" s="32" t="s">
        <v>295</v>
      </c>
      <c r="B31" s="33">
        <v>904</v>
      </c>
      <c r="C31" s="32" t="s">
        <v>153</v>
      </c>
      <c r="D31" s="67">
        <f aca="true" t="shared" si="9" ref="D31:J32">D32</f>
        <v>3500</v>
      </c>
      <c r="E31" s="67">
        <f t="shared" si="9"/>
        <v>0</v>
      </c>
      <c r="F31" s="67">
        <f t="shared" si="9"/>
        <v>3500</v>
      </c>
      <c r="G31" s="67">
        <f t="shared" si="9"/>
        <v>0</v>
      </c>
      <c r="H31" s="67">
        <f t="shared" si="9"/>
        <v>3500</v>
      </c>
      <c r="I31" s="67">
        <f t="shared" si="9"/>
        <v>0</v>
      </c>
      <c r="J31" s="67">
        <f t="shared" si="9"/>
        <v>3500</v>
      </c>
    </row>
    <row r="32" spans="1:10" s="8" customFormat="1" ht="51">
      <c r="A32" s="32" t="s">
        <v>85</v>
      </c>
      <c r="B32" s="33">
        <v>904</v>
      </c>
      <c r="C32" s="32" t="s">
        <v>154</v>
      </c>
      <c r="D32" s="67">
        <f t="shared" si="9"/>
        <v>3500</v>
      </c>
      <c r="E32" s="67">
        <f t="shared" si="9"/>
        <v>0</v>
      </c>
      <c r="F32" s="67">
        <f t="shared" si="9"/>
        <v>3500</v>
      </c>
      <c r="G32" s="67">
        <f t="shared" si="9"/>
        <v>0</v>
      </c>
      <c r="H32" s="67">
        <f t="shared" si="9"/>
        <v>3500</v>
      </c>
      <c r="I32" s="67">
        <f t="shared" si="9"/>
        <v>0</v>
      </c>
      <c r="J32" s="67">
        <f t="shared" si="9"/>
        <v>3500</v>
      </c>
    </row>
    <row r="33" spans="1:10" s="9" customFormat="1" ht="63.75">
      <c r="A33" s="36" t="s">
        <v>84</v>
      </c>
      <c r="B33" s="37">
        <v>904</v>
      </c>
      <c r="C33" s="36" t="s">
        <v>204</v>
      </c>
      <c r="D33" s="66">
        <v>3500</v>
      </c>
      <c r="E33" s="66"/>
      <c r="F33" s="65">
        <f>D33+E33</f>
        <v>3500</v>
      </c>
      <c r="G33" s="66"/>
      <c r="H33" s="65">
        <f>F33+G33</f>
        <v>3500</v>
      </c>
      <c r="I33" s="66"/>
      <c r="J33" s="65">
        <f>H33+I33</f>
        <v>3500</v>
      </c>
    </row>
    <row r="34" spans="1:10" s="9" customFormat="1" ht="76.5">
      <c r="A34" s="32" t="s">
        <v>296</v>
      </c>
      <c r="B34" s="33">
        <v>904</v>
      </c>
      <c r="C34" s="32" t="s">
        <v>265</v>
      </c>
      <c r="D34" s="67">
        <f aca="true" t="shared" si="10" ref="D34:J35">D35</f>
        <v>4000</v>
      </c>
      <c r="E34" s="67">
        <f t="shared" si="10"/>
        <v>0</v>
      </c>
      <c r="F34" s="67">
        <f t="shared" si="10"/>
        <v>4000</v>
      </c>
      <c r="G34" s="67">
        <f t="shared" si="10"/>
        <v>0</v>
      </c>
      <c r="H34" s="67">
        <f t="shared" si="10"/>
        <v>4000</v>
      </c>
      <c r="I34" s="67">
        <f t="shared" si="10"/>
        <v>0</v>
      </c>
      <c r="J34" s="67">
        <f t="shared" si="10"/>
        <v>4000</v>
      </c>
    </row>
    <row r="35" spans="1:10" s="8" customFormat="1" ht="76.5">
      <c r="A35" s="32" t="s">
        <v>297</v>
      </c>
      <c r="B35" s="33">
        <v>904</v>
      </c>
      <c r="C35" s="32" t="s">
        <v>266</v>
      </c>
      <c r="D35" s="67">
        <f t="shared" si="10"/>
        <v>4000</v>
      </c>
      <c r="E35" s="67">
        <f t="shared" si="10"/>
        <v>0</v>
      </c>
      <c r="F35" s="67">
        <f t="shared" si="10"/>
        <v>4000</v>
      </c>
      <c r="G35" s="67">
        <f t="shared" si="10"/>
        <v>0</v>
      </c>
      <c r="H35" s="67">
        <f t="shared" si="10"/>
        <v>4000</v>
      </c>
      <c r="I35" s="67">
        <f t="shared" si="10"/>
        <v>0</v>
      </c>
      <c r="J35" s="67">
        <f t="shared" si="10"/>
        <v>4000</v>
      </c>
    </row>
    <row r="36" spans="1:10" s="8" customFormat="1" ht="76.5">
      <c r="A36" s="36" t="s">
        <v>298</v>
      </c>
      <c r="B36" s="37">
        <v>904</v>
      </c>
      <c r="C36" s="36" t="s">
        <v>232</v>
      </c>
      <c r="D36" s="66">
        <v>4000</v>
      </c>
      <c r="E36" s="66"/>
      <c r="F36" s="65">
        <f>D36+E36</f>
        <v>4000</v>
      </c>
      <c r="G36" s="66"/>
      <c r="H36" s="65">
        <f>F36+G36</f>
        <v>4000</v>
      </c>
      <c r="I36" s="66"/>
      <c r="J36" s="65">
        <f>H36+I36</f>
        <v>4000</v>
      </c>
    </row>
    <row r="37" spans="1:10" s="8" customFormat="1" ht="25.5">
      <c r="A37" s="38" t="s">
        <v>112</v>
      </c>
      <c r="B37" s="33" t="s">
        <v>231</v>
      </c>
      <c r="C37" s="32" t="s">
        <v>113</v>
      </c>
      <c r="D37" s="63">
        <f aca="true" t="shared" si="11" ref="D37:J37">D38</f>
        <v>4391.1</v>
      </c>
      <c r="E37" s="63">
        <f t="shared" si="11"/>
        <v>0</v>
      </c>
      <c r="F37" s="63">
        <f t="shared" si="11"/>
        <v>4391.1</v>
      </c>
      <c r="G37" s="63">
        <f t="shared" si="11"/>
        <v>0</v>
      </c>
      <c r="H37" s="63">
        <f t="shared" si="11"/>
        <v>4391.1</v>
      </c>
      <c r="I37" s="63">
        <f t="shared" si="11"/>
        <v>0</v>
      </c>
      <c r="J37" s="63">
        <f t="shared" si="11"/>
        <v>4391.1</v>
      </c>
    </row>
    <row r="38" spans="1:10" s="8" customFormat="1" ht="12.75">
      <c r="A38" s="32" t="s">
        <v>114</v>
      </c>
      <c r="B38" s="33" t="s">
        <v>231</v>
      </c>
      <c r="C38" s="32" t="s">
        <v>115</v>
      </c>
      <c r="D38" s="63">
        <f aca="true" t="shared" si="12" ref="D38:J38">SUM(D39:D42)</f>
        <v>4391.1</v>
      </c>
      <c r="E38" s="63">
        <f t="shared" si="12"/>
        <v>0</v>
      </c>
      <c r="F38" s="63">
        <f t="shared" si="12"/>
        <v>4391.1</v>
      </c>
      <c r="G38" s="63">
        <f t="shared" si="12"/>
        <v>0</v>
      </c>
      <c r="H38" s="63">
        <f t="shared" si="12"/>
        <v>4391.1</v>
      </c>
      <c r="I38" s="63">
        <f t="shared" si="12"/>
        <v>0</v>
      </c>
      <c r="J38" s="63">
        <f t="shared" si="12"/>
        <v>4391.1</v>
      </c>
    </row>
    <row r="39" spans="1:10" s="8" customFormat="1" ht="25.5">
      <c r="A39" s="36" t="s">
        <v>300</v>
      </c>
      <c r="B39" s="37" t="s">
        <v>231</v>
      </c>
      <c r="C39" s="36" t="s">
        <v>301</v>
      </c>
      <c r="D39" s="65">
        <v>743.8</v>
      </c>
      <c r="E39" s="65"/>
      <c r="F39" s="65">
        <f>D39+E39</f>
        <v>743.8</v>
      </c>
      <c r="G39" s="65"/>
      <c r="H39" s="65">
        <f>F39+G39</f>
        <v>743.8</v>
      </c>
      <c r="I39" s="65"/>
      <c r="J39" s="65">
        <f>H39+I39</f>
        <v>743.8</v>
      </c>
    </row>
    <row r="40" spans="1:10" s="8" customFormat="1" ht="25.5">
      <c r="A40" s="36" t="s">
        <v>302</v>
      </c>
      <c r="B40" s="37" t="s">
        <v>231</v>
      </c>
      <c r="C40" s="36" t="s">
        <v>303</v>
      </c>
      <c r="D40" s="65">
        <v>345.8</v>
      </c>
      <c r="E40" s="65"/>
      <c r="F40" s="65">
        <f>D40+E40</f>
        <v>345.8</v>
      </c>
      <c r="G40" s="65"/>
      <c r="H40" s="65">
        <f>F40+G40</f>
        <v>345.8</v>
      </c>
      <c r="I40" s="65"/>
      <c r="J40" s="65">
        <f>H40+I40</f>
        <v>345.8</v>
      </c>
    </row>
    <row r="41" spans="1:10" s="8" customFormat="1" ht="12.75">
      <c r="A41" s="36" t="s">
        <v>304</v>
      </c>
      <c r="B41" s="37" t="s">
        <v>231</v>
      </c>
      <c r="C41" s="36" t="s">
        <v>305</v>
      </c>
      <c r="D41" s="65">
        <v>796</v>
      </c>
      <c r="E41" s="65"/>
      <c r="F41" s="65">
        <f>D41+E41</f>
        <v>796</v>
      </c>
      <c r="G41" s="65"/>
      <c r="H41" s="65">
        <f>F41+G41</f>
        <v>796</v>
      </c>
      <c r="I41" s="65"/>
      <c r="J41" s="65">
        <f>H41+I41</f>
        <v>796</v>
      </c>
    </row>
    <row r="42" spans="1:10" s="8" customFormat="1" ht="12.75">
      <c r="A42" s="36" t="s">
        <v>306</v>
      </c>
      <c r="B42" s="37" t="s">
        <v>231</v>
      </c>
      <c r="C42" s="36" t="s">
        <v>307</v>
      </c>
      <c r="D42" s="65">
        <v>2505.5</v>
      </c>
      <c r="E42" s="65"/>
      <c r="F42" s="65">
        <f>D42+E42</f>
        <v>2505.5</v>
      </c>
      <c r="G42" s="65"/>
      <c r="H42" s="65">
        <f>F42+G42</f>
        <v>2505.5</v>
      </c>
      <c r="I42" s="65"/>
      <c r="J42" s="65">
        <f>H42+I42</f>
        <v>2505.5</v>
      </c>
    </row>
    <row r="43" spans="1:10" s="8" customFormat="1" ht="25.5">
      <c r="A43" s="38" t="s">
        <v>205</v>
      </c>
      <c r="B43" s="33" t="s">
        <v>143</v>
      </c>
      <c r="C43" s="32" t="s">
        <v>178</v>
      </c>
      <c r="D43" s="68">
        <f aca="true" t="shared" si="13" ref="D43:J43">D50+D44</f>
        <v>21162.5</v>
      </c>
      <c r="E43" s="76">
        <f t="shared" si="13"/>
        <v>0</v>
      </c>
      <c r="F43" s="68">
        <f t="shared" si="13"/>
        <v>21162.5</v>
      </c>
      <c r="G43" s="76">
        <f t="shared" si="13"/>
        <v>0</v>
      </c>
      <c r="H43" s="68">
        <f t="shared" si="13"/>
        <v>21162.5</v>
      </c>
      <c r="I43" s="76">
        <f t="shared" si="13"/>
        <v>0</v>
      </c>
      <c r="J43" s="68">
        <f t="shared" si="13"/>
        <v>21162.5</v>
      </c>
    </row>
    <row r="44" spans="1:10" s="8" customFormat="1" ht="12.75">
      <c r="A44" s="38" t="s">
        <v>169</v>
      </c>
      <c r="B44" s="33"/>
      <c r="C44" s="32" t="s">
        <v>211</v>
      </c>
      <c r="D44" s="68">
        <f aca="true" t="shared" si="14" ref="D44:J44">D45</f>
        <v>21162.5</v>
      </c>
      <c r="E44" s="76">
        <f t="shared" si="14"/>
        <v>0</v>
      </c>
      <c r="F44" s="68">
        <f t="shared" si="14"/>
        <v>21162.5</v>
      </c>
      <c r="G44" s="76">
        <f t="shared" si="14"/>
        <v>0</v>
      </c>
      <c r="H44" s="68">
        <f t="shared" si="14"/>
        <v>21162.5</v>
      </c>
      <c r="I44" s="76">
        <f t="shared" si="14"/>
        <v>0</v>
      </c>
      <c r="J44" s="68">
        <f t="shared" si="14"/>
        <v>21162.5</v>
      </c>
    </row>
    <row r="45" spans="1:10" s="8" customFormat="1" ht="25.5">
      <c r="A45" s="38" t="s">
        <v>212</v>
      </c>
      <c r="B45" s="33"/>
      <c r="C45" s="32" t="s">
        <v>210</v>
      </c>
      <c r="D45" s="68">
        <f aca="true" t="shared" si="15" ref="D45:J45">SUM(D46:D49)</f>
        <v>21162.5</v>
      </c>
      <c r="E45" s="76">
        <f t="shared" si="15"/>
        <v>0</v>
      </c>
      <c r="F45" s="68">
        <f t="shared" si="15"/>
        <v>21162.5</v>
      </c>
      <c r="G45" s="76">
        <f t="shared" si="15"/>
        <v>0</v>
      </c>
      <c r="H45" s="68">
        <f t="shared" si="15"/>
        <v>21162.5</v>
      </c>
      <c r="I45" s="76">
        <f t="shared" si="15"/>
        <v>0</v>
      </c>
      <c r="J45" s="68">
        <f t="shared" si="15"/>
        <v>21162.5</v>
      </c>
    </row>
    <row r="46" spans="1:10" s="8" customFormat="1" ht="25.5">
      <c r="A46" s="39" t="s">
        <v>308</v>
      </c>
      <c r="B46" s="37" t="s">
        <v>249</v>
      </c>
      <c r="C46" s="36" t="s">
        <v>210</v>
      </c>
      <c r="D46" s="65">
        <f>1780+1000</f>
        <v>2780</v>
      </c>
      <c r="E46" s="65"/>
      <c r="F46" s="65">
        <f>D46+E46</f>
        <v>2780</v>
      </c>
      <c r="G46" s="65"/>
      <c r="H46" s="65">
        <f>F46+G46</f>
        <v>2780</v>
      </c>
      <c r="I46" s="65"/>
      <c r="J46" s="65">
        <f>H46+I46</f>
        <v>2780</v>
      </c>
    </row>
    <row r="47" spans="1:10" s="8" customFormat="1" ht="25.5">
      <c r="A47" s="39" t="s">
        <v>309</v>
      </c>
      <c r="B47" s="37" t="s">
        <v>181</v>
      </c>
      <c r="C47" s="36" t="s">
        <v>210</v>
      </c>
      <c r="D47" s="65">
        <v>18102.5</v>
      </c>
      <c r="E47" s="65"/>
      <c r="F47" s="65">
        <f>D47+E47</f>
        <v>18102.5</v>
      </c>
      <c r="G47" s="65"/>
      <c r="H47" s="65">
        <f>F47+G47</f>
        <v>18102.5</v>
      </c>
      <c r="I47" s="65"/>
      <c r="J47" s="65">
        <f>H47+I47</f>
        <v>18102.5</v>
      </c>
    </row>
    <row r="48" spans="1:10" s="8" customFormat="1" ht="12.75">
      <c r="A48" s="39" t="s">
        <v>222</v>
      </c>
      <c r="B48" s="37" t="s">
        <v>180</v>
      </c>
      <c r="C48" s="36" t="s">
        <v>210</v>
      </c>
      <c r="D48" s="65">
        <v>180</v>
      </c>
      <c r="E48" s="65"/>
      <c r="F48" s="65">
        <f>D48+E48</f>
        <v>180</v>
      </c>
      <c r="G48" s="65"/>
      <c r="H48" s="65">
        <f>F48+G48</f>
        <v>180</v>
      </c>
      <c r="I48" s="65"/>
      <c r="J48" s="65">
        <f>H48+I48</f>
        <v>180</v>
      </c>
    </row>
    <row r="49" spans="1:10" s="8" customFormat="1" ht="25.5">
      <c r="A49" s="39" t="s">
        <v>221</v>
      </c>
      <c r="B49" s="37" t="s">
        <v>180</v>
      </c>
      <c r="C49" s="36" t="s">
        <v>210</v>
      </c>
      <c r="D49" s="65">
        <v>100</v>
      </c>
      <c r="E49" s="65"/>
      <c r="F49" s="65">
        <f>D49+E49</f>
        <v>100</v>
      </c>
      <c r="G49" s="65"/>
      <c r="H49" s="65">
        <f>F49+G49</f>
        <v>100</v>
      </c>
      <c r="I49" s="65"/>
      <c r="J49" s="65">
        <f>H49+I49</f>
        <v>100</v>
      </c>
    </row>
    <row r="50" spans="1:10" s="8" customFormat="1" ht="25.5" customHeight="1" hidden="1">
      <c r="A50" s="40" t="s">
        <v>207</v>
      </c>
      <c r="B50" s="33"/>
      <c r="C50" s="32" t="s">
        <v>206</v>
      </c>
      <c r="D50" s="63">
        <f aca="true" t="shared" si="16" ref="D50:J50">SUM(D51:D53)</f>
        <v>0</v>
      </c>
      <c r="E50" s="63">
        <f t="shared" si="16"/>
        <v>0</v>
      </c>
      <c r="F50" s="63">
        <f t="shared" si="16"/>
        <v>0</v>
      </c>
      <c r="G50" s="63">
        <f t="shared" si="16"/>
        <v>0</v>
      </c>
      <c r="H50" s="63">
        <f t="shared" si="16"/>
        <v>0</v>
      </c>
      <c r="I50" s="63">
        <f t="shared" si="16"/>
        <v>0</v>
      </c>
      <c r="J50" s="63">
        <f t="shared" si="16"/>
        <v>0</v>
      </c>
    </row>
    <row r="51" spans="1:10" s="8" customFormat="1" ht="25.5" customHeight="1" hidden="1">
      <c r="A51" s="39" t="s">
        <v>308</v>
      </c>
      <c r="B51" s="37" t="s">
        <v>249</v>
      </c>
      <c r="C51" s="36" t="s">
        <v>206</v>
      </c>
      <c r="D51" s="63">
        <v>0</v>
      </c>
      <c r="E51" s="63"/>
      <c r="F51" s="65">
        <f>D51+E51</f>
        <v>0</v>
      </c>
      <c r="G51" s="63"/>
      <c r="H51" s="65">
        <f>F51+G51</f>
        <v>0</v>
      </c>
      <c r="I51" s="63"/>
      <c r="J51" s="65">
        <f>H51+I51</f>
        <v>0</v>
      </c>
    </row>
    <row r="52" spans="1:10" s="8" customFormat="1" ht="25.5" customHeight="1" hidden="1">
      <c r="A52" s="39" t="s">
        <v>309</v>
      </c>
      <c r="B52" s="37" t="s">
        <v>181</v>
      </c>
      <c r="C52" s="36" t="s">
        <v>206</v>
      </c>
      <c r="D52" s="65">
        <v>0</v>
      </c>
      <c r="E52" s="65"/>
      <c r="F52" s="65">
        <f>D52+E52</f>
        <v>0</v>
      </c>
      <c r="G52" s="65"/>
      <c r="H52" s="65">
        <f>F52+G52</f>
        <v>0</v>
      </c>
      <c r="I52" s="65"/>
      <c r="J52" s="65">
        <f>H52+I52</f>
        <v>0</v>
      </c>
    </row>
    <row r="53" spans="1:10" s="8" customFormat="1" ht="25.5" customHeight="1" hidden="1">
      <c r="A53" s="41" t="s">
        <v>207</v>
      </c>
      <c r="B53" s="37" t="s">
        <v>180</v>
      </c>
      <c r="C53" s="36" t="s">
        <v>206</v>
      </c>
      <c r="D53" s="65">
        <v>0</v>
      </c>
      <c r="E53" s="65"/>
      <c r="F53" s="65"/>
      <c r="G53" s="65"/>
      <c r="H53" s="65"/>
      <c r="I53" s="65"/>
      <c r="J53" s="65"/>
    </row>
    <row r="54" spans="1:10" s="8" customFormat="1" ht="25.5">
      <c r="A54" s="38" t="s">
        <v>267</v>
      </c>
      <c r="B54" s="33">
        <v>904</v>
      </c>
      <c r="C54" s="32" t="s">
        <v>268</v>
      </c>
      <c r="D54" s="63">
        <f aca="true" t="shared" si="17" ref="D54:J54">D55+D57</f>
        <v>632</v>
      </c>
      <c r="E54" s="63">
        <f t="shared" si="17"/>
        <v>0</v>
      </c>
      <c r="F54" s="63">
        <f t="shared" si="17"/>
        <v>632</v>
      </c>
      <c r="G54" s="63">
        <f t="shared" si="17"/>
        <v>0</v>
      </c>
      <c r="H54" s="63">
        <f t="shared" si="17"/>
        <v>632</v>
      </c>
      <c r="I54" s="63">
        <f t="shared" si="17"/>
        <v>0</v>
      </c>
      <c r="J54" s="63">
        <f t="shared" si="17"/>
        <v>632</v>
      </c>
    </row>
    <row r="55" spans="1:10" s="8" customFormat="1" ht="76.5">
      <c r="A55" s="38" t="s">
        <v>299</v>
      </c>
      <c r="B55" s="33">
        <v>904</v>
      </c>
      <c r="C55" s="32" t="s">
        <v>269</v>
      </c>
      <c r="D55" s="63">
        <f aca="true" t="shared" si="18" ref="D55:J55">D56</f>
        <v>412</v>
      </c>
      <c r="E55" s="63">
        <f t="shared" si="18"/>
        <v>0</v>
      </c>
      <c r="F55" s="63">
        <f t="shared" si="18"/>
        <v>412</v>
      </c>
      <c r="G55" s="63">
        <f t="shared" si="18"/>
        <v>0</v>
      </c>
      <c r="H55" s="63">
        <f t="shared" si="18"/>
        <v>412</v>
      </c>
      <c r="I55" s="63">
        <f t="shared" si="18"/>
        <v>0</v>
      </c>
      <c r="J55" s="63">
        <f t="shared" si="18"/>
        <v>412</v>
      </c>
    </row>
    <row r="56" spans="1:10" s="8" customFormat="1" ht="76.5">
      <c r="A56" s="39" t="s">
        <v>44</v>
      </c>
      <c r="B56" s="37">
        <v>904</v>
      </c>
      <c r="C56" s="36" t="s">
        <v>208</v>
      </c>
      <c r="D56" s="65">
        <v>412</v>
      </c>
      <c r="E56" s="65"/>
      <c r="F56" s="65">
        <f>D56+E56</f>
        <v>412</v>
      </c>
      <c r="G56" s="65"/>
      <c r="H56" s="65">
        <f>F56+G56</f>
        <v>412</v>
      </c>
      <c r="I56" s="65"/>
      <c r="J56" s="65">
        <f>H56+I56</f>
        <v>412</v>
      </c>
    </row>
    <row r="57" spans="1:10" s="8" customFormat="1" ht="51">
      <c r="A57" s="38" t="s">
        <v>45</v>
      </c>
      <c r="B57" s="33">
        <v>904</v>
      </c>
      <c r="C57" s="32" t="s">
        <v>185</v>
      </c>
      <c r="D57" s="63">
        <f aca="true" t="shared" si="19" ref="D57:J58">D58</f>
        <v>220</v>
      </c>
      <c r="E57" s="63">
        <f t="shared" si="19"/>
        <v>0</v>
      </c>
      <c r="F57" s="63">
        <f t="shared" si="19"/>
        <v>220</v>
      </c>
      <c r="G57" s="63">
        <f t="shared" si="19"/>
        <v>0</v>
      </c>
      <c r="H57" s="63">
        <f t="shared" si="19"/>
        <v>220</v>
      </c>
      <c r="I57" s="63">
        <f t="shared" si="19"/>
        <v>0</v>
      </c>
      <c r="J57" s="63">
        <f t="shared" si="19"/>
        <v>220</v>
      </c>
    </row>
    <row r="58" spans="1:10" s="8" customFormat="1" ht="25.5">
      <c r="A58" s="38" t="s">
        <v>270</v>
      </c>
      <c r="B58" s="33">
        <v>904</v>
      </c>
      <c r="C58" s="32" t="s">
        <v>186</v>
      </c>
      <c r="D58" s="63">
        <f t="shared" si="19"/>
        <v>220</v>
      </c>
      <c r="E58" s="63">
        <f t="shared" si="19"/>
        <v>0</v>
      </c>
      <c r="F58" s="63">
        <f t="shared" si="19"/>
        <v>220</v>
      </c>
      <c r="G58" s="63">
        <f t="shared" si="19"/>
        <v>0</v>
      </c>
      <c r="H58" s="63">
        <f t="shared" si="19"/>
        <v>220</v>
      </c>
      <c r="I58" s="63">
        <f t="shared" si="19"/>
        <v>0</v>
      </c>
      <c r="J58" s="63">
        <f t="shared" si="19"/>
        <v>220</v>
      </c>
    </row>
    <row r="59" spans="1:10" s="8" customFormat="1" ht="38.25">
      <c r="A59" s="39" t="s">
        <v>237</v>
      </c>
      <c r="B59" s="37">
        <v>904</v>
      </c>
      <c r="C59" s="36" t="s">
        <v>209</v>
      </c>
      <c r="D59" s="65">
        <v>220</v>
      </c>
      <c r="E59" s="65"/>
      <c r="F59" s="65">
        <f>D59+E59</f>
        <v>220</v>
      </c>
      <c r="G59" s="65"/>
      <c r="H59" s="65">
        <f>F59+G59</f>
        <v>220</v>
      </c>
      <c r="I59" s="65"/>
      <c r="J59" s="65">
        <f>H59+I59</f>
        <v>220</v>
      </c>
    </row>
    <row r="60" spans="1:10" s="8" customFormat="1" ht="12.75">
      <c r="A60" s="32" t="s">
        <v>116</v>
      </c>
      <c r="B60" s="33" t="s">
        <v>143</v>
      </c>
      <c r="C60" s="32" t="s">
        <v>117</v>
      </c>
      <c r="D60" s="64">
        <f aca="true" t="shared" si="20" ref="D60:J60">D61+D64+D65+D67+D71+D72+D76+D80+D78+D79</f>
        <v>7842.9</v>
      </c>
      <c r="E60" s="64">
        <f t="shared" si="20"/>
        <v>0</v>
      </c>
      <c r="F60" s="64">
        <f t="shared" si="20"/>
        <v>7842.9</v>
      </c>
      <c r="G60" s="64">
        <f t="shared" si="20"/>
        <v>0</v>
      </c>
      <c r="H60" s="64">
        <f t="shared" si="20"/>
        <v>7842.9</v>
      </c>
      <c r="I60" s="64">
        <f t="shared" si="20"/>
        <v>0</v>
      </c>
      <c r="J60" s="64">
        <f t="shared" si="20"/>
        <v>7842.9</v>
      </c>
    </row>
    <row r="61" spans="1:10" s="8" customFormat="1" ht="25.5">
      <c r="A61" s="32" t="s">
        <v>118</v>
      </c>
      <c r="B61" s="33">
        <v>182</v>
      </c>
      <c r="C61" s="32" t="s">
        <v>119</v>
      </c>
      <c r="D61" s="63">
        <f aca="true" t="shared" si="21" ref="D61:J61">SUM(D62:D63)</f>
        <v>355</v>
      </c>
      <c r="E61" s="63">
        <f t="shared" si="21"/>
        <v>0</v>
      </c>
      <c r="F61" s="63">
        <f t="shared" si="21"/>
        <v>355</v>
      </c>
      <c r="G61" s="63">
        <f t="shared" si="21"/>
        <v>0</v>
      </c>
      <c r="H61" s="63">
        <f t="shared" si="21"/>
        <v>355</v>
      </c>
      <c r="I61" s="63">
        <f t="shared" si="21"/>
        <v>0</v>
      </c>
      <c r="J61" s="63">
        <f t="shared" si="21"/>
        <v>355</v>
      </c>
    </row>
    <row r="62" spans="1:10" s="8" customFormat="1" ht="119.25">
      <c r="A62" s="36" t="s">
        <v>170</v>
      </c>
      <c r="B62" s="37">
        <v>182</v>
      </c>
      <c r="C62" s="36" t="s">
        <v>120</v>
      </c>
      <c r="D62" s="65">
        <v>290</v>
      </c>
      <c r="E62" s="65"/>
      <c r="F62" s="65">
        <f>D62+E62</f>
        <v>290</v>
      </c>
      <c r="G62" s="65"/>
      <c r="H62" s="65">
        <f>F62+G62</f>
        <v>290</v>
      </c>
      <c r="I62" s="65"/>
      <c r="J62" s="65">
        <f>H62+I62</f>
        <v>290</v>
      </c>
    </row>
    <row r="63" spans="1:10" s="8" customFormat="1" ht="51">
      <c r="A63" s="36" t="s">
        <v>121</v>
      </c>
      <c r="B63" s="37">
        <v>182</v>
      </c>
      <c r="C63" s="36" t="s">
        <v>122</v>
      </c>
      <c r="D63" s="65">
        <v>65</v>
      </c>
      <c r="E63" s="65"/>
      <c r="F63" s="65">
        <f>D63+E63</f>
        <v>65</v>
      </c>
      <c r="G63" s="65"/>
      <c r="H63" s="65">
        <f>F63+G63</f>
        <v>65</v>
      </c>
      <c r="I63" s="65"/>
      <c r="J63" s="65">
        <f>H63+I63</f>
        <v>65</v>
      </c>
    </row>
    <row r="64" spans="1:10" s="8" customFormat="1" ht="51">
      <c r="A64" s="32" t="s">
        <v>123</v>
      </c>
      <c r="B64" s="33">
        <v>182</v>
      </c>
      <c r="C64" s="32" t="s">
        <v>124</v>
      </c>
      <c r="D64" s="63">
        <v>10</v>
      </c>
      <c r="E64" s="63"/>
      <c r="F64" s="63">
        <f>D64+E64</f>
        <v>10</v>
      </c>
      <c r="G64" s="63"/>
      <c r="H64" s="63">
        <f>F64+G64</f>
        <v>10</v>
      </c>
      <c r="I64" s="63"/>
      <c r="J64" s="63">
        <f>H64+I64</f>
        <v>10</v>
      </c>
    </row>
    <row r="65" spans="1:10" s="8" customFormat="1" ht="51">
      <c r="A65" s="42" t="s">
        <v>177</v>
      </c>
      <c r="B65" s="43" t="s">
        <v>143</v>
      </c>
      <c r="C65" s="32" t="s">
        <v>155</v>
      </c>
      <c r="D65" s="63">
        <f aca="true" t="shared" si="22" ref="D65:J65">D66</f>
        <v>66.4</v>
      </c>
      <c r="E65" s="63">
        <f t="shared" si="22"/>
        <v>0</v>
      </c>
      <c r="F65" s="63">
        <f t="shared" si="22"/>
        <v>66.4</v>
      </c>
      <c r="G65" s="63">
        <f t="shared" si="22"/>
        <v>0</v>
      </c>
      <c r="H65" s="63">
        <f t="shared" si="22"/>
        <v>66.4</v>
      </c>
      <c r="I65" s="63">
        <f t="shared" si="22"/>
        <v>0</v>
      </c>
      <c r="J65" s="63">
        <f t="shared" si="22"/>
        <v>66.4</v>
      </c>
    </row>
    <row r="66" spans="1:10" s="8" customFormat="1" ht="51">
      <c r="A66" s="44" t="s">
        <v>54</v>
      </c>
      <c r="B66" s="43" t="s">
        <v>143</v>
      </c>
      <c r="C66" s="36" t="s">
        <v>53</v>
      </c>
      <c r="D66" s="63">
        <v>66.4</v>
      </c>
      <c r="E66" s="25"/>
      <c r="F66" s="63">
        <f>D66+E66</f>
        <v>66.4</v>
      </c>
      <c r="G66" s="25"/>
      <c r="H66" s="63">
        <f>F66+G66</f>
        <v>66.4</v>
      </c>
      <c r="I66" s="25"/>
      <c r="J66" s="63">
        <f>H66+I66</f>
        <v>66.4</v>
      </c>
    </row>
    <row r="67" spans="1:10" s="8" customFormat="1" ht="102">
      <c r="A67" s="42" t="s">
        <v>171</v>
      </c>
      <c r="B67" s="43" t="s">
        <v>143</v>
      </c>
      <c r="C67" s="32" t="s">
        <v>213</v>
      </c>
      <c r="D67" s="63">
        <f aca="true" t="shared" si="23" ref="D67:J67">SUM(D68:D70)</f>
        <v>645</v>
      </c>
      <c r="E67" s="63">
        <f t="shared" si="23"/>
        <v>0</v>
      </c>
      <c r="F67" s="63">
        <f t="shared" si="23"/>
        <v>645</v>
      </c>
      <c r="G67" s="63">
        <f t="shared" si="23"/>
        <v>0</v>
      </c>
      <c r="H67" s="63">
        <f t="shared" si="23"/>
        <v>645</v>
      </c>
      <c r="I67" s="63">
        <f t="shared" si="23"/>
        <v>0</v>
      </c>
      <c r="J67" s="63">
        <f t="shared" si="23"/>
        <v>645</v>
      </c>
    </row>
    <row r="68" spans="1:10" s="8" customFormat="1" ht="38.25">
      <c r="A68" s="44" t="s">
        <v>172</v>
      </c>
      <c r="B68" s="45" t="s">
        <v>143</v>
      </c>
      <c r="C68" s="36" t="s">
        <v>156</v>
      </c>
      <c r="D68" s="65">
        <f>570+25</f>
        <v>595</v>
      </c>
      <c r="E68" s="65"/>
      <c r="F68" s="65">
        <f>D68+E68</f>
        <v>595</v>
      </c>
      <c r="G68" s="65"/>
      <c r="H68" s="65">
        <f>F68+G68</f>
        <v>595</v>
      </c>
      <c r="I68" s="65"/>
      <c r="J68" s="65">
        <f>H68+I68</f>
        <v>595</v>
      </c>
    </row>
    <row r="69" spans="1:10" s="9" customFormat="1" ht="25.5">
      <c r="A69" s="44" t="s">
        <v>271</v>
      </c>
      <c r="B69" s="45" t="s">
        <v>143</v>
      </c>
      <c r="C69" s="36" t="s">
        <v>235</v>
      </c>
      <c r="D69" s="65">
        <v>10</v>
      </c>
      <c r="E69" s="65"/>
      <c r="F69" s="65">
        <f>D69+E69</f>
        <v>10</v>
      </c>
      <c r="G69" s="65"/>
      <c r="H69" s="65">
        <f>F69+G69</f>
        <v>10</v>
      </c>
      <c r="I69" s="65"/>
      <c r="J69" s="65">
        <f>H69+I69</f>
        <v>10</v>
      </c>
    </row>
    <row r="70" spans="1:10" s="9" customFormat="1" ht="25.5">
      <c r="A70" s="44" t="s">
        <v>173</v>
      </c>
      <c r="B70" s="45" t="s">
        <v>310</v>
      </c>
      <c r="C70" s="36" t="s">
        <v>161</v>
      </c>
      <c r="D70" s="65">
        <v>40</v>
      </c>
      <c r="E70" s="65"/>
      <c r="F70" s="65">
        <f>D70+E70</f>
        <v>40</v>
      </c>
      <c r="G70" s="65"/>
      <c r="H70" s="65">
        <f>F70+G70</f>
        <v>40</v>
      </c>
      <c r="I70" s="65"/>
      <c r="J70" s="65">
        <f>H70+I70</f>
        <v>40</v>
      </c>
    </row>
    <row r="71" spans="1:10" s="9" customFormat="1" ht="51">
      <c r="A71" s="42" t="s">
        <v>164</v>
      </c>
      <c r="B71" s="43">
        <v>141</v>
      </c>
      <c r="C71" s="32" t="s">
        <v>162</v>
      </c>
      <c r="D71" s="63">
        <v>518</v>
      </c>
      <c r="E71" s="63"/>
      <c r="F71" s="63">
        <f>D71+E71</f>
        <v>518</v>
      </c>
      <c r="G71" s="63"/>
      <c r="H71" s="63">
        <f>F71+G71</f>
        <v>518</v>
      </c>
      <c r="I71" s="63"/>
      <c r="J71" s="63">
        <f>H71+I71</f>
        <v>518</v>
      </c>
    </row>
    <row r="72" spans="1:10" s="9" customFormat="1" ht="25.5">
      <c r="A72" s="42" t="s">
        <v>311</v>
      </c>
      <c r="B72" s="43" t="s">
        <v>199</v>
      </c>
      <c r="C72" s="32" t="s">
        <v>163</v>
      </c>
      <c r="D72" s="63">
        <f aca="true" t="shared" si="24" ref="D72:J72">D75+D73</f>
        <v>405.5</v>
      </c>
      <c r="E72" s="63">
        <f t="shared" si="24"/>
        <v>0</v>
      </c>
      <c r="F72" s="63">
        <f t="shared" si="24"/>
        <v>405.5</v>
      </c>
      <c r="G72" s="63">
        <f t="shared" si="24"/>
        <v>0</v>
      </c>
      <c r="H72" s="63">
        <f t="shared" si="24"/>
        <v>405.5</v>
      </c>
      <c r="I72" s="63">
        <f t="shared" si="24"/>
        <v>0</v>
      </c>
      <c r="J72" s="63">
        <f t="shared" si="24"/>
        <v>405.5</v>
      </c>
    </row>
    <row r="73" spans="1:10" s="8" customFormat="1" ht="38.25">
      <c r="A73" s="42" t="s">
        <v>21</v>
      </c>
      <c r="B73" s="43"/>
      <c r="C73" s="32" t="s">
        <v>284</v>
      </c>
      <c r="D73" s="63">
        <f aca="true" t="shared" si="25" ref="D73:J73">D74</f>
        <v>3.5</v>
      </c>
      <c r="E73" s="63">
        <f t="shared" si="25"/>
        <v>0</v>
      </c>
      <c r="F73" s="63">
        <f t="shared" si="25"/>
        <v>3.5</v>
      </c>
      <c r="G73" s="63">
        <f t="shared" si="25"/>
        <v>0</v>
      </c>
      <c r="H73" s="63">
        <f t="shared" si="25"/>
        <v>3.5</v>
      </c>
      <c r="I73" s="63">
        <f t="shared" si="25"/>
        <v>0</v>
      </c>
      <c r="J73" s="63">
        <f t="shared" si="25"/>
        <v>3.5</v>
      </c>
    </row>
    <row r="74" spans="1:10" s="8" customFormat="1" ht="51">
      <c r="A74" s="44" t="s">
        <v>17</v>
      </c>
      <c r="B74" s="45" t="s">
        <v>199</v>
      </c>
      <c r="C74" s="78" t="s">
        <v>281</v>
      </c>
      <c r="D74" s="65">
        <v>3.5</v>
      </c>
      <c r="E74" s="65"/>
      <c r="F74" s="65">
        <f>D74+E74</f>
        <v>3.5</v>
      </c>
      <c r="G74" s="65"/>
      <c r="H74" s="65">
        <f>F74+G74</f>
        <v>3.5</v>
      </c>
      <c r="I74" s="65"/>
      <c r="J74" s="65">
        <f>H74+I74</f>
        <v>3.5</v>
      </c>
    </row>
    <row r="75" spans="1:10" s="8" customFormat="1" ht="25.5">
      <c r="A75" s="42" t="s">
        <v>312</v>
      </c>
      <c r="B75" s="43" t="s">
        <v>199</v>
      </c>
      <c r="C75" s="32" t="s">
        <v>313</v>
      </c>
      <c r="D75" s="63">
        <v>402</v>
      </c>
      <c r="E75" s="63"/>
      <c r="F75" s="63">
        <f>D75+E75</f>
        <v>402</v>
      </c>
      <c r="G75" s="63"/>
      <c r="H75" s="63">
        <f>F75+G75</f>
        <v>402</v>
      </c>
      <c r="I75" s="63"/>
      <c r="J75" s="63">
        <f>H75+I75</f>
        <v>402</v>
      </c>
    </row>
    <row r="76" spans="1:10" s="8" customFormat="1" ht="51">
      <c r="A76" s="42" t="s">
        <v>18</v>
      </c>
      <c r="B76" s="43" t="s">
        <v>228</v>
      </c>
      <c r="C76" s="32" t="s">
        <v>43</v>
      </c>
      <c r="D76" s="63">
        <f aca="true" t="shared" si="26" ref="D76:J76">D77</f>
        <v>6</v>
      </c>
      <c r="E76" s="63">
        <f t="shared" si="26"/>
        <v>0</v>
      </c>
      <c r="F76" s="63">
        <f t="shared" si="26"/>
        <v>6</v>
      </c>
      <c r="G76" s="63">
        <f t="shared" si="26"/>
        <v>0</v>
      </c>
      <c r="H76" s="63">
        <f t="shared" si="26"/>
        <v>6</v>
      </c>
      <c r="I76" s="63">
        <f t="shared" si="26"/>
        <v>0</v>
      </c>
      <c r="J76" s="63">
        <f t="shared" si="26"/>
        <v>6</v>
      </c>
    </row>
    <row r="77" spans="1:10" s="8" customFormat="1" ht="51">
      <c r="A77" s="44" t="s">
        <v>272</v>
      </c>
      <c r="B77" s="45" t="s">
        <v>228</v>
      </c>
      <c r="C77" s="36" t="s">
        <v>236</v>
      </c>
      <c r="D77" s="65">
        <v>6</v>
      </c>
      <c r="E77" s="65"/>
      <c r="F77" s="65">
        <f>D77+E77</f>
        <v>6</v>
      </c>
      <c r="G77" s="65"/>
      <c r="H77" s="65">
        <f>F77+G77</f>
        <v>6</v>
      </c>
      <c r="I77" s="65"/>
      <c r="J77" s="65">
        <f>H77+I77</f>
        <v>6</v>
      </c>
    </row>
    <row r="78" spans="1:10" ht="63.75">
      <c r="A78" s="42" t="s">
        <v>20</v>
      </c>
      <c r="B78" s="43" t="s">
        <v>199</v>
      </c>
      <c r="C78" s="32" t="s">
        <v>285</v>
      </c>
      <c r="D78" s="63">
        <v>7</v>
      </c>
      <c r="E78" s="63"/>
      <c r="F78" s="63">
        <f>D78+E78</f>
        <v>7</v>
      </c>
      <c r="G78" s="63"/>
      <c r="H78" s="63">
        <f>F78+G78</f>
        <v>7</v>
      </c>
      <c r="I78" s="63"/>
      <c r="J78" s="63">
        <f>H78+I78</f>
        <v>7</v>
      </c>
    </row>
    <row r="79" spans="1:10" s="1" customFormat="1" ht="38.25">
      <c r="A79" s="42" t="s">
        <v>19</v>
      </c>
      <c r="B79" s="43" t="s">
        <v>282</v>
      </c>
      <c r="C79" s="32" t="s">
        <v>286</v>
      </c>
      <c r="D79" s="63">
        <v>190</v>
      </c>
      <c r="E79" s="63"/>
      <c r="F79" s="63">
        <f>D79+E79</f>
        <v>190</v>
      </c>
      <c r="G79" s="63"/>
      <c r="H79" s="63">
        <f>F79+G79</f>
        <v>190</v>
      </c>
      <c r="I79" s="63"/>
      <c r="J79" s="63">
        <f>H79+I79</f>
        <v>190</v>
      </c>
    </row>
    <row r="80" spans="1:10" ht="25.5">
      <c r="A80" s="42" t="s">
        <v>125</v>
      </c>
      <c r="B80" s="43" t="s">
        <v>143</v>
      </c>
      <c r="C80" s="32" t="s">
        <v>145</v>
      </c>
      <c r="D80" s="69">
        <f aca="true" t="shared" si="27" ref="D80:J80">D81</f>
        <v>5640</v>
      </c>
      <c r="E80" s="69">
        <f t="shared" si="27"/>
        <v>0</v>
      </c>
      <c r="F80" s="69">
        <f t="shared" si="27"/>
        <v>5640</v>
      </c>
      <c r="G80" s="69">
        <f t="shared" si="27"/>
        <v>0</v>
      </c>
      <c r="H80" s="69">
        <f t="shared" si="27"/>
        <v>5640</v>
      </c>
      <c r="I80" s="69">
        <f t="shared" si="27"/>
        <v>0</v>
      </c>
      <c r="J80" s="69">
        <f t="shared" si="27"/>
        <v>5640</v>
      </c>
    </row>
    <row r="81" spans="1:10" ht="38.25">
      <c r="A81" s="36" t="s">
        <v>160</v>
      </c>
      <c r="B81" s="37" t="s">
        <v>143</v>
      </c>
      <c r="C81" s="36" t="s">
        <v>159</v>
      </c>
      <c r="D81" s="65">
        <v>5640</v>
      </c>
      <c r="E81" s="65"/>
      <c r="F81" s="65">
        <f>D81+E81</f>
        <v>5640</v>
      </c>
      <c r="G81" s="65"/>
      <c r="H81" s="65">
        <f>F81+G81</f>
        <v>5640</v>
      </c>
      <c r="I81" s="65"/>
      <c r="J81" s="65">
        <f>H81+I81</f>
        <v>5640</v>
      </c>
    </row>
    <row r="82" spans="1:10" ht="12.75">
      <c r="A82" s="32" t="s">
        <v>275</v>
      </c>
      <c r="B82" s="33"/>
      <c r="C82" s="32" t="s">
        <v>174</v>
      </c>
      <c r="D82" s="63">
        <f aca="true" t="shared" si="28" ref="D82:J82">D83</f>
        <v>265.8</v>
      </c>
      <c r="E82" s="63">
        <f t="shared" si="28"/>
        <v>0</v>
      </c>
      <c r="F82" s="63">
        <f t="shared" si="28"/>
        <v>265.8</v>
      </c>
      <c r="G82" s="63">
        <f t="shared" si="28"/>
        <v>0</v>
      </c>
      <c r="H82" s="63">
        <f t="shared" si="28"/>
        <v>265.8</v>
      </c>
      <c r="I82" s="63">
        <f t="shared" si="28"/>
        <v>0</v>
      </c>
      <c r="J82" s="63">
        <f t="shared" si="28"/>
        <v>265.8</v>
      </c>
    </row>
    <row r="83" spans="1:10" ht="25.5">
      <c r="A83" s="32" t="s">
        <v>102</v>
      </c>
      <c r="B83" s="33"/>
      <c r="C83" s="32" t="s">
        <v>101</v>
      </c>
      <c r="D83" s="63">
        <f aca="true" t="shared" si="29" ref="D83:J83">D84+D85</f>
        <v>265.8</v>
      </c>
      <c r="E83" s="63">
        <f t="shared" si="29"/>
        <v>0</v>
      </c>
      <c r="F83" s="63">
        <f t="shared" si="29"/>
        <v>265.8</v>
      </c>
      <c r="G83" s="63">
        <f t="shared" si="29"/>
        <v>0</v>
      </c>
      <c r="H83" s="63">
        <f t="shared" si="29"/>
        <v>265.8</v>
      </c>
      <c r="I83" s="63">
        <f t="shared" si="29"/>
        <v>0</v>
      </c>
      <c r="J83" s="63">
        <f t="shared" si="29"/>
        <v>265.8</v>
      </c>
    </row>
    <row r="84" spans="1:10" ht="25.5" customHeight="1" hidden="1">
      <c r="A84" s="36" t="s">
        <v>102</v>
      </c>
      <c r="B84" s="37" t="s">
        <v>181</v>
      </c>
      <c r="C84" s="36" t="s">
        <v>101</v>
      </c>
      <c r="D84" s="65">
        <v>0</v>
      </c>
      <c r="E84" s="65"/>
      <c r="F84" s="65"/>
      <c r="G84" s="65"/>
      <c r="H84" s="65"/>
      <c r="I84" s="65"/>
      <c r="J84" s="65"/>
    </row>
    <row r="85" spans="1:10" s="8" customFormat="1" ht="25.5">
      <c r="A85" s="36" t="s">
        <v>102</v>
      </c>
      <c r="B85" s="37" t="s">
        <v>180</v>
      </c>
      <c r="C85" s="36" t="s">
        <v>101</v>
      </c>
      <c r="D85" s="65">
        <f>259+6.8</f>
        <v>265.8</v>
      </c>
      <c r="E85" s="65"/>
      <c r="F85" s="65">
        <f>D85+E85</f>
        <v>265.8</v>
      </c>
      <c r="G85" s="65"/>
      <c r="H85" s="65">
        <f>F85+G85</f>
        <v>265.8</v>
      </c>
      <c r="I85" s="65"/>
      <c r="J85" s="65">
        <f>H85+I85</f>
        <v>265.8</v>
      </c>
    </row>
    <row r="86" spans="1:10" s="10" customFormat="1" ht="12.75">
      <c r="A86" s="29" t="s">
        <v>126</v>
      </c>
      <c r="B86" s="30" t="s">
        <v>143</v>
      </c>
      <c r="C86" s="31" t="s">
        <v>127</v>
      </c>
      <c r="D86" s="70">
        <f aca="true" t="shared" si="30" ref="D86:J86">D87+D164+D168+D154</f>
        <v>236175.9</v>
      </c>
      <c r="E86" s="70">
        <f t="shared" si="30"/>
        <v>1924</v>
      </c>
      <c r="F86" s="70">
        <f t="shared" si="30"/>
        <v>238099.89999999997</v>
      </c>
      <c r="G86" s="70">
        <f t="shared" si="30"/>
        <v>2021.7</v>
      </c>
      <c r="H86" s="70">
        <f t="shared" si="30"/>
        <v>240121.59999999998</v>
      </c>
      <c r="I86" s="70">
        <f t="shared" si="30"/>
        <v>55278.200000000004</v>
      </c>
      <c r="J86" s="70">
        <f t="shared" si="30"/>
        <v>295399.8</v>
      </c>
    </row>
    <row r="87" spans="1:10" ht="38.25">
      <c r="A87" s="46" t="s">
        <v>223</v>
      </c>
      <c r="B87" s="47" t="s">
        <v>143</v>
      </c>
      <c r="C87" s="48" t="s">
        <v>128</v>
      </c>
      <c r="D87" s="71">
        <f aca="true" t="shared" si="31" ref="D87:J87">D88+D114+D90+D137</f>
        <v>235415.9</v>
      </c>
      <c r="E87" s="71">
        <f t="shared" si="31"/>
        <v>4895</v>
      </c>
      <c r="F87" s="71">
        <f t="shared" si="31"/>
        <v>240310.89999999997</v>
      </c>
      <c r="G87" s="71">
        <f t="shared" si="31"/>
        <v>2074.5</v>
      </c>
      <c r="H87" s="71">
        <f t="shared" si="31"/>
        <v>242385.39999999997</v>
      </c>
      <c r="I87" s="71">
        <f t="shared" si="31"/>
        <v>55278.200000000004</v>
      </c>
      <c r="J87" s="71">
        <f t="shared" si="31"/>
        <v>297663.6</v>
      </c>
    </row>
    <row r="88" spans="1:10" ht="25.5" customHeight="1" hidden="1">
      <c r="A88" s="49" t="s">
        <v>273</v>
      </c>
      <c r="B88" s="30" t="s">
        <v>143</v>
      </c>
      <c r="C88" s="31" t="s">
        <v>129</v>
      </c>
      <c r="D88" s="70">
        <f aca="true" t="shared" si="32" ref="D88:J88">D89</f>
        <v>0</v>
      </c>
      <c r="E88" s="70">
        <f t="shared" si="32"/>
        <v>0</v>
      </c>
      <c r="F88" s="70">
        <f t="shared" si="32"/>
        <v>0</v>
      </c>
      <c r="G88" s="70">
        <f t="shared" si="32"/>
        <v>0</v>
      </c>
      <c r="H88" s="70">
        <f t="shared" si="32"/>
        <v>0</v>
      </c>
      <c r="I88" s="70">
        <f t="shared" si="32"/>
        <v>0</v>
      </c>
      <c r="J88" s="70">
        <f t="shared" si="32"/>
        <v>0</v>
      </c>
    </row>
    <row r="89" spans="1:10" ht="25.5" customHeight="1" hidden="1">
      <c r="A89" s="50" t="s">
        <v>148</v>
      </c>
      <c r="B89" s="51" t="s">
        <v>182</v>
      </c>
      <c r="C89" s="52" t="s">
        <v>287</v>
      </c>
      <c r="D89" s="72">
        <v>0</v>
      </c>
      <c r="E89" s="72"/>
      <c r="F89" s="72"/>
      <c r="G89" s="72"/>
      <c r="H89" s="72"/>
      <c r="I89" s="72"/>
      <c r="J89" s="72"/>
    </row>
    <row r="90" spans="1:10" ht="25.5">
      <c r="A90" s="31" t="s">
        <v>175</v>
      </c>
      <c r="B90" s="30" t="s">
        <v>143</v>
      </c>
      <c r="C90" s="31" t="s">
        <v>130</v>
      </c>
      <c r="D90" s="62">
        <f aca="true" t="shared" si="33" ref="D90:J90">D91+D100+D102+D110</f>
        <v>40877.9</v>
      </c>
      <c r="E90" s="62">
        <f t="shared" si="33"/>
        <v>3593</v>
      </c>
      <c r="F90" s="62">
        <f t="shared" si="33"/>
        <v>44470.9</v>
      </c>
      <c r="G90" s="62">
        <f t="shared" si="33"/>
        <v>2074.5</v>
      </c>
      <c r="H90" s="62">
        <f t="shared" si="33"/>
        <v>46545.4</v>
      </c>
      <c r="I90" s="62">
        <f t="shared" si="33"/>
        <v>21966.4</v>
      </c>
      <c r="J90" s="62">
        <f t="shared" si="33"/>
        <v>68511.8</v>
      </c>
    </row>
    <row r="91" spans="1:10" ht="12.75">
      <c r="A91" s="40" t="s">
        <v>196</v>
      </c>
      <c r="B91" s="33"/>
      <c r="C91" s="32" t="s">
        <v>238</v>
      </c>
      <c r="D91" s="63">
        <f>D94+D97+D106+D108+D96+D113+D111</f>
        <v>40877.9</v>
      </c>
      <c r="E91" s="63">
        <f>E94+E97+E106+E108+E96+E113+E111</f>
        <v>3593</v>
      </c>
      <c r="F91" s="63">
        <f>F94+F97+F106+F108+F96+F113+F111+F104</f>
        <v>44470.9</v>
      </c>
      <c r="G91" s="63">
        <f>G94+G97+G106+G108+G96+G113+G111+G104</f>
        <v>2074.5</v>
      </c>
      <c r="H91" s="63">
        <f>H94+H97+H106+H108+H96+H113+H111+H104+H95</f>
        <v>46545.4</v>
      </c>
      <c r="I91" s="63">
        <f>I94+I97+I106+I108+I96+I113+I111+I104+I95</f>
        <v>21025.9</v>
      </c>
      <c r="J91" s="63">
        <f>J94+J97+J106+J108+J96+J113+J111+J104+J95</f>
        <v>67571.3</v>
      </c>
    </row>
    <row r="92" spans="1:10" ht="25.5">
      <c r="A92" s="53" t="s">
        <v>314</v>
      </c>
      <c r="B92" s="54"/>
      <c r="C92" s="36"/>
      <c r="D92" s="71">
        <f aca="true" t="shared" si="34" ref="D92:J92">D93</f>
        <v>40877.9</v>
      </c>
      <c r="E92" s="71">
        <f t="shared" si="34"/>
        <v>0</v>
      </c>
      <c r="F92" s="71">
        <f t="shared" si="34"/>
        <v>40877.9</v>
      </c>
      <c r="G92" s="71">
        <f t="shared" si="34"/>
        <v>0</v>
      </c>
      <c r="H92" s="71">
        <f t="shared" si="34"/>
        <v>40877.9</v>
      </c>
      <c r="I92" s="71">
        <f t="shared" si="34"/>
        <v>12283.599999999999</v>
      </c>
      <c r="J92" s="71">
        <f t="shared" si="34"/>
        <v>53161.5</v>
      </c>
    </row>
    <row r="93" spans="1:10" ht="12.75">
      <c r="A93" s="40" t="s">
        <v>315</v>
      </c>
      <c r="B93" s="33"/>
      <c r="C93" s="36"/>
      <c r="D93" s="67">
        <f aca="true" t="shared" si="35" ref="D93:J93">SUM(D94:D97)</f>
        <v>40877.9</v>
      </c>
      <c r="E93" s="67">
        <f t="shared" si="35"/>
        <v>0</v>
      </c>
      <c r="F93" s="67">
        <f t="shared" si="35"/>
        <v>40877.9</v>
      </c>
      <c r="G93" s="67">
        <f t="shared" si="35"/>
        <v>0</v>
      </c>
      <c r="H93" s="67">
        <f>SUM(H94:H97)</f>
        <v>40877.9</v>
      </c>
      <c r="I93" s="67">
        <f>SUM(I94:I97)</f>
        <v>12283.599999999999</v>
      </c>
      <c r="J93" s="67">
        <f t="shared" si="35"/>
        <v>53161.5</v>
      </c>
    </row>
    <row r="94" spans="1:10" ht="51">
      <c r="A94" s="39" t="s">
        <v>316</v>
      </c>
      <c r="B94" s="37">
        <v>904</v>
      </c>
      <c r="C94" s="36" t="s">
        <v>183</v>
      </c>
      <c r="D94" s="66">
        <v>1489.5</v>
      </c>
      <c r="E94" s="66"/>
      <c r="F94" s="65">
        <f>D94+E94</f>
        <v>1489.5</v>
      </c>
      <c r="G94" s="66"/>
      <c r="H94" s="65">
        <f>F94+G94</f>
        <v>1489.5</v>
      </c>
      <c r="I94" s="66"/>
      <c r="J94" s="65">
        <f>H94+I94</f>
        <v>1489.5</v>
      </c>
    </row>
    <row r="95" spans="1:10" ht="38.25" customHeight="1">
      <c r="A95" s="39" t="s">
        <v>328</v>
      </c>
      <c r="B95" s="26" t="s">
        <v>180</v>
      </c>
      <c r="C95" s="6" t="s">
        <v>327</v>
      </c>
      <c r="D95" s="66"/>
      <c r="E95" s="66"/>
      <c r="F95" s="65"/>
      <c r="G95" s="66"/>
      <c r="H95" s="65">
        <f>F95+G95</f>
        <v>0</v>
      </c>
      <c r="I95" s="66">
        <v>5227.9</v>
      </c>
      <c r="J95" s="65">
        <f>H95+I95</f>
        <v>5227.9</v>
      </c>
    </row>
    <row r="96" spans="1:10" ht="51">
      <c r="A96" s="50" t="s">
        <v>326</v>
      </c>
      <c r="B96" s="101" t="s">
        <v>181</v>
      </c>
      <c r="C96" s="6" t="s">
        <v>317</v>
      </c>
      <c r="D96" s="66">
        <v>0</v>
      </c>
      <c r="E96" s="66"/>
      <c r="F96" s="65">
        <f>D96+E96</f>
        <v>0</v>
      </c>
      <c r="G96" s="66"/>
      <c r="H96" s="65">
        <f>F96+G96</f>
        <v>0</v>
      </c>
      <c r="I96" s="66">
        <v>7055.7</v>
      </c>
      <c r="J96" s="65">
        <f>H96+I96</f>
        <v>7055.7</v>
      </c>
    </row>
    <row r="97" spans="1:10" ht="63.75">
      <c r="A97" s="39" t="s">
        <v>318</v>
      </c>
      <c r="B97" s="37" t="s">
        <v>180</v>
      </c>
      <c r="C97" s="36" t="s">
        <v>239</v>
      </c>
      <c r="D97" s="66">
        <v>39388.4</v>
      </c>
      <c r="E97" s="66"/>
      <c r="F97" s="65">
        <f>D97+E97</f>
        <v>39388.4</v>
      </c>
      <c r="G97" s="66"/>
      <c r="H97" s="65">
        <f>F97+G97</f>
        <v>39388.4</v>
      </c>
      <c r="I97" s="66"/>
      <c r="J97" s="65">
        <f>H97+I97</f>
        <v>39388.4</v>
      </c>
    </row>
    <row r="98" spans="1:10" ht="25.5" customHeight="1">
      <c r="A98" s="55" t="s">
        <v>193</v>
      </c>
      <c r="B98" s="54"/>
      <c r="C98" s="56"/>
      <c r="D98" s="71">
        <f>D105+D107+D112+D99+D101+D109</f>
        <v>0</v>
      </c>
      <c r="E98" s="71">
        <f>E105+E107+E112+E99+E101+E109</f>
        <v>3593</v>
      </c>
      <c r="F98" s="71">
        <f>F105+F107+F112+F99+F101+F109+F103</f>
        <v>3593</v>
      </c>
      <c r="G98" s="71">
        <f>G105+G107+G112+G99+G101+G109+G103</f>
        <v>2074.5</v>
      </c>
      <c r="H98" s="71">
        <f>H105+H107+H112+H99+H101+H109+H103</f>
        <v>5667.5</v>
      </c>
      <c r="I98" s="71">
        <f>I105+I107+I112+I99+I101+I109+I103</f>
        <v>9682.8</v>
      </c>
      <c r="J98" s="71">
        <f>J105+J107+J112+J99+J101+J109+J103</f>
        <v>15350.3</v>
      </c>
    </row>
    <row r="99" spans="1:10" ht="25.5" customHeight="1">
      <c r="A99" s="55" t="s">
        <v>319</v>
      </c>
      <c r="B99" s="54"/>
      <c r="C99" s="56"/>
      <c r="D99" s="73">
        <f aca="true" t="shared" si="36" ref="D99:J99">D100</f>
        <v>0</v>
      </c>
      <c r="E99" s="73">
        <f t="shared" si="36"/>
        <v>0</v>
      </c>
      <c r="F99" s="73">
        <f t="shared" si="36"/>
        <v>0</v>
      </c>
      <c r="G99" s="73">
        <f t="shared" si="36"/>
        <v>0</v>
      </c>
      <c r="H99" s="73">
        <f t="shared" si="36"/>
        <v>0</v>
      </c>
      <c r="I99" s="73">
        <f t="shared" si="36"/>
        <v>940.5</v>
      </c>
      <c r="J99" s="73">
        <f t="shared" si="36"/>
        <v>940.5</v>
      </c>
    </row>
    <row r="100" spans="1:10" ht="25.5">
      <c r="A100" s="36" t="s">
        <v>47</v>
      </c>
      <c r="B100" s="37" t="s">
        <v>180</v>
      </c>
      <c r="C100" s="57" t="s">
        <v>64</v>
      </c>
      <c r="D100" s="66">
        <v>0</v>
      </c>
      <c r="E100" s="66"/>
      <c r="F100" s="65">
        <f>D100+E100</f>
        <v>0</v>
      </c>
      <c r="G100" s="66"/>
      <c r="H100" s="65">
        <f>F100+G100</f>
        <v>0</v>
      </c>
      <c r="I100" s="66">
        <v>940.5</v>
      </c>
      <c r="J100" s="65">
        <f>H100+I100</f>
        <v>940.5</v>
      </c>
    </row>
    <row r="101" spans="1:10" ht="63.75" customHeight="1" hidden="1">
      <c r="A101" s="56" t="s">
        <v>320</v>
      </c>
      <c r="B101" s="54"/>
      <c r="C101" s="58"/>
      <c r="D101" s="73">
        <f aca="true" t="shared" si="37" ref="D101:J101">D102</f>
        <v>0</v>
      </c>
      <c r="E101" s="73">
        <f t="shared" si="37"/>
        <v>0</v>
      </c>
      <c r="F101" s="73">
        <f t="shared" si="37"/>
        <v>0</v>
      </c>
      <c r="G101" s="73">
        <f t="shared" si="37"/>
        <v>0</v>
      </c>
      <c r="H101" s="73">
        <f t="shared" si="37"/>
        <v>0</v>
      </c>
      <c r="I101" s="73">
        <f t="shared" si="37"/>
        <v>0</v>
      </c>
      <c r="J101" s="73">
        <f t="shared" si="37"/>
        <v>0</v>
      </c>
    </row>
    <row r="102" spans="1:10" ht="63.75" hidden="1">
      <c r="A102" s="36" t="s">
        <v>0</v>
      </c>
      <c r="B102" s="37" t="s">
        <v>180</v>
      </c>
      <c r="C102" s="57" t="s">
        <v>1</v>
      </c>
      <c r="D102" s="66">
        <v>0</v>
      </c>
      <c r="E102" s="66"/>
      <c r="F102" s="65">
        <f>D102+E102</f>
        <v>0</v>
      </c>
      <c r="G102" s="66"/>
      <c r="H102" s="65">
        <f>F102+G102</f>
        <v>0</v>
      </c>
      <c r="I102" s="66"/>
      <c r="J102" s="65">
        <f>H102+I102</f>
        <v>0</v>
      </c>
    </row>
    <row r="103" spans="1:10" ht="38.25">
      <c r="A103" s="55" t="s">
        <v>322</v>
      </c>
      <c r="B103" s="37"/>
      <c r="C103" s="57"/>
      <c r="D103" s="66"/>
      <c r="E103" s="66"/>
      <c r="F103" s="73">
        <f>F104</f>
        <v>0</v>
      </c>
      <c r="G103" s="73">
        <f>G104</f>
        <v>74.5</v>
      </c>
      <c r="H103" s="73">
        <f>H104</f>
        <v>74.5</v>
      </c>
      <c r="I103" s="73">
        <f>I104</f>
        <v>0</v>
      </c>
      <c r="J103" s="73">
        <f>J104</f>
        <v>74.5</v>
      </c>
    </row>
    <row r="104" spans="1:10" ht="51">
      <c r="A104" s="39" t="s">
        <v>323</v>
      </c>
      <c r="B104" s="37" t="s">
        <v>181</v>
      </c>
      <c r="C104" s="36" t="s">
        <v>324</v>
      </c>
      <c r="D104" s="66"/>
      <c r="E104" s="66"/>
      <c r="F104" s="65">
        <v>0</v>
      </c>
      <c r="G104" s="66">
        <v>74.5</v>
      </c>
      <c r="H104" s="65">
        <f>F104+G104</f>
        <v>74.5</v>
      </c>
      <c r="I104" s="66"/>
      <c r="J104" s="65">
        <f>H104+I104</f>
        <v>74.5</v>
      </c>
    </row>
    <row r="105" spans="1:10" ht="25.5">
      <c r="A105" s="59" t="s">
        <v>2</v>
      </c>
      <c r="B105" s="47"/>
      <c r="C105" s="27"/>
      <c r="D105" s="73">
        <f aca="true" t="shared" si="38" ref="D105:J105">D106</f>
        <v>0</v>
      </c>
      <c r="E105" s="73">
        <f t="shared" si="38"/>
        <v>3593</v>
      </c>
      <c r="F105" s="73">
        <f t="shared" si="38"/>
        <v>3593</v>
      </c>
      <c r="G105" s="73">
        <f t="shared" si="38"/>
        <v>0</v>
      </c>
      <c r="H105" s="73">
        <f t="shared" si="38"/>
        <v>3593</v>
      </c>
      <c r="I105" s="73">
        <f t="shared" si="38"/>
        <v>7448</v>
      </c>
      <c r="J105" s="73">
        <f t="shared" si="38"/>
        <v>11041</v>
      </c>
    </row>
    <row r="106" spans="1:10" ht="38.25" customHeight="1">
      <c r="A106" s="50" t="s">
        <v>3</v>
      </c>
      <c r="B106" s="51" t="s">
        <v>182</v>
      </c>
      <c r="C106" s="36" t="s">
        <v>92</v>
      </c>
      <c r="D106" s="66">
        <v>0</v>
      </c>
      <c r="E106" s="66">
        <v>3593</v>
      </c>
      <c r="F106" s="65">
        <f>D106+E106</f>
        <v>3593</v>
      </c>
      <c r="G106" s="66"/>
      <c r="H106" s="65">
        <f>F106+G106</f>
        <v>3593</v>
      </c>
      <c r="I106" s="66">
        <v>7448</v>
      </c>
      <c r="J106" s="65">
        <f>H106+I106</f>
        <v>11041</v>
      </c>
    </row>
    <row r="107" spans="1:10" ht="38.25">
      <c r="A107" s="59" t="s">
        <v>4</v>
      </c>
      <c r="B107" s="51"/>
      <c r="C107" s="36"/>
      <c r="D107" s="73">
        <f aca="true" t="shared" si="39" ref="D107:J107">D108</f>
        <v>0</v>
      </c>
      <c r="E107" s="73">
        <f t="shared" si="39"/>
        <v>0</v>
      </c>
      <c r="F107" s="73">
        <f t="shared" si="39"/>
        <v>0</v>
      </c>
      <c r="G107" s="73">
        <f t="shared" si="39"/>
        <v>0</v>
      </c>
      <c r="H107" s="73">
        <f t="shared" si="39"/>
        <v>0</v>
      </c>
      <c r="I107" s="73">
        <f t="shared" si="39"/>
        <v>1294.3</v>
      </c>
      <c r="J107" s="73">
        <f t="shared" si="39"/>
        <v>1294.3</v>
      </c>
    </row>
    <row r="108" spans="1:10" ht="38.25" customHeight="1">
      <c r="A108" s="39" t="s">
        <v>5</v>
      </c>
      <c r="B108" s="26" t="s">
        <v>181</v>
      </c>
      <c r="C108" s="6" t="s">
        <v>6</v>
      </c>
      <c r="D108" s="66">
        <v>0</v>
      </c>
      <c r="E108" s="66"/>
      <c r="F108" s="65">
        <f>D108+E108</f>
        <v>0</v>
      </c>
      <c r="G108" s="66"/>
      <c r="H108" s="65">
        <f>F108+G108</f>
        <v>0</v>
      </c>
      <c r="I108" s="66">
        <v>1294.3</v>
      </c>
      <c r="J108" s="65">
        <f>H108+I108</f>
        <v>1294.3</v>
      </c>
    </row>
    <row r="109" spans="1:10" ht="51" customHeight="1" hidden="1">
      <c r="A109" s="55" t="s">
        <v>7</v>
      </c>
      <c r="B109" s="54"/>
      <c r="C109" s="58"/>
      <c r="D109" s="71">
        <f aca="true" t="shared" si="40" ref="D109:J109">D111+D110</f>
        <v>0</v>
      </c>
      <c r="E109" s="71">
        <f t="shared" si="40"/>
        <v>0</v>
      </c>
      <c r="F109" s="71">
        <f t="shared" si="40"/>
        <v>0</v>
      </c>
      <c r="G109" s="71">
        <f t="shared" si="40"/>
        <v>0</v>
      </c>
      <c r="H109" s="71">
        <f t="shared" si="40"/>
        <v>0</v>
      </c>
      <c r="I109" s="71">
        <f t="shared" si="40"/>
        <v>0</v>
      </c>
      <c r="J109" s="71">
        <f t="shared" si="40"/>
        <v>0</v>
      </c>
    </row>
    <row r="110" spans="1:10" ht="63.75" customHeight="1" hidden="1">
      <c r="A110" s="39" t="s">
        <v>8</v>
      </c>
      <c r="B110" s="37" t="s">
        <v>180</v>
      </c>
      <c r="C110" s="57" t="s">
        <v>9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</row>
    <row r="111" spans="1:10" ht="63.75" hidden="1">
      <c r="A111" s="39" t="s">
        <v>10</v>
      </c>
      <c r="B111" s="37" t="s">
        <v>180</v>
      </c>
      <c r="C111" s="57" t="s">
        <v>11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</row>
    <row r="112" spans="1:10" ht="25.5">
      <c r="A112" s="55" t="s">
        <v>12</v>
      </c>
      <c r="B112" s="54"/>
      <c r="C112" s="56"/>
      <c r="D112" s="73">
        <f aca="true" t="shared" si="41" ref="D112:J112">D113</f>
        <v>0</v>
      </c>
      <c r="E112" s="73">
        <f t="shared" si="41"/>
        <v>0</v>
      </c>
      <c r="F112" s="73">
        <f t="shared" si="41"/>
        <v>0</v>
      </c>
      <c r="G112" s="73">
        <f t="shared" si="41"/>
        <v>2000</v>
      </c>
      <c r="H112" s="73">
        <f t="shared" si="41"/>
        <v>2000</v>
      </c>
      <c r="I112" s="73">
        <f t="shared" si="41"/>
        <v>0</v>
      </c>
      <c r="J112" s="73">
        <f t="shared" si="41"/>
        <v>2000</v>
      </c>
    </row>
    <row r="113" spans="1:10" ht="51">
      <c r="A113" s="39" t="s">
        <v>13</v>
      </c>
      <c r="B113" s="37" t="s">
        <v>249</v>
      </c>
      <c r="C113" s="57" t="s">
        <v>46</v>
      </c>
      <c r="D113" s="66">
        <v>0</v>
      </c>
      <c r="E113" s="66"/>
      <c r="F113" s="65">
        <f>D113+E113</f>
        <v>0</v>
      </c>
      <c r="G113" s="66">
        <v>2000</v>
      </c>
      <c r="H113" s="65">
        <f>F113+G113</f>
        <v>2000</v>
      </c>
      <c r="I113" s="66"/>
      <c r="J113" s="65">
        <f>H113+I113</f>
        <v>2000</v>
      </c>
    </row>
    <row r="114" spans="1:10" ht="25.5">
      <c r="A114" s="49" t="s">
        <v>241</v>
      </c>
      <c r="B114" s="30"/>
      <c r="C114" s="31" t="s">
        <v>240</v>
      </c>
      <c r="D114" s="70">
        <f aca="true" t="shared" si="42" ref="D114:J114">D115</f>
        <v>194454.8</v>
      </c>
      <c r="E114" s="70">
        <f t="shared" si="42"/>
        <v>451.9</v>
      </c>
      <c r="F114" s="70">
        <f t="shared" si="42"/>
        <v>194906.69999999998</v>
      </c>
      <c r="G114" s="70">
        <f t="shared" si="42"/>
        <v>0</v>
      </c>
      <c r="H114" s="70">
        <f t="shared" si="42"/>
        <v>194906.69999999998</v>
      </c>
      <c r="I114" s="70">
        <f t="shared" si="42"/>
        <v>33298.5</v>
      </c>
      <c r="J114" s="70">
        <f t="shared" si="42"/>
        <v>228205.19999999998</v>
      </c>
    </row>
    <row r="115" spans="1:10" ht="12.75" customHeight="1">
      <c r="A115" s="53" t="s">
        <v>14</v>
      </c>
      <c r="B115" s="54"/>
      <c r="C115" s="32"/>
      <c r="D115" s="73">
        <f aca="true" t="shared" si="43" ref="D115:J115">D116+D121</f>
        <v>194454.8</v>
      </c>
      <c r="E115" s="73">
        <f t="shared" si="43"/>
        <v>451.9</v>
      </c>
      <c r="F115" s="73">
        <f t="shared" si="43"/>
        <v>194906.69999999998</v>
      </c>
      <c r="G115" s="73">
        <f t="shared" si="43"/>
        <v>0</v>
      </c>
      <c r="H115" s="73">
        <f t="shared" si="43"/>
        <v>194906.69999999998</v>
      </c>
      <c r="I115" s="73">
        <f t="shared" si="43"/>
        <v>33298.5</v>
      </c>
      <c r="J115" s="73">
        <f t="shared" si="43"/>
        <v>228205.19999999998</v>
      </c>
    </row>
    <row r="116" spans="1:10" ht="12.75">
      <c r="A116" s="32" t="s">
        <v>15</v>
      </c>
      <c r="B116" s="33"/>
      <c r="C116" s="32"/>
      <c r="D116" s="63">
        <f aca="true" t="shared" si="44" ref="D116:J116">SUM(D117:D120)</f>
        <v>0</v>
      </c>
      <c r="E116" s="63">
        <f t="shared" si="44"/>
        <v>0</v>
      </c>
      <c r="F116" s="63">
        <f t="shared" si="44"/>
        <v>0</v>
      </c>
      <c r="G116" s="63">
        <f t="shared" si="44"/>
        <v>0</v>
      </c>
      <c r="H116" s="63">
        <f t="shared" si="44"/>
        <v>0</v>
      </c>
      <c r="I116" s="63">
        <f t="shared" si="44"/>
        <v>3097.3</v>
      </c>
      <c r="J116" s="63">
        <f t="shared" si="44"/>
        <v>3097.3</v>
      </c>
    </row>
    <row r="117" spans="1:10" ht="25.5" customHeight="1" hidden="1">
      <c r="A117" s="60" t="s">
        <v>16</v>
      </c>
      <c r="B117" s="37" t="s">
        <v>180</v>
      </c>
      <c r="C117" s="36" t="s">
        <v>274</v>
      </c>
      <c r="D117" s="65">
        <v>0</v>
      </c>
      <c r="E117" s="65"/>
      <c r="F117" s="65">
        <f>D117+E117</f>
        <v>0</v>
      </c>
      <c r="G117" s="65"/>
      <c r="H117" s="65">
        <f>F117+G117</f>
        <v>0</v>
      </c>
      <c r="I117" s="65"/>
      <c r="J117" s="65">
        <f>H117+I117</f>
        <v>0</v>
      </c>
    </row>
    <row r="118" spans="1:10" ht="25.5">
      <c r="A118" s="36" t="s">
        <v>22</v>
      </c>
      <c r="B118" s="37" t="s">
        <v>181</v>
      </c>
      <c r="C118" s="36" t="s">
        <v>242</v>
      </c>
      <c r="D118" s="65">
        <v>0</v>
      </c>
      <c r="E118" s="65"/>
      <c r="F118" s="65">
        <f>D118+E118</f>
        <v>0</v>
      </c>
      <c r="G118" s="65"/>
      <c r="H118" s="65">
        <f>F118+G118</f>
        <v>0</v>
      </c>
      <c r="I118" s="65">
        <v>3097.3</v>
      </c>
      <c r="J118" s="65">
        <f>H118+I118</f>
        <v>3097.3</v>
      </c>
    </row>
    <row r="119" spans="1:10" ht="38.25" customHeight="1" hidden="1">
      <c r="A119" s="60" t="s">
        <v>23</v>
      </c>
      <c r="B119" s="37" t="s">
        <v>180</v>
      </c>
      <c r="C119" s="36" t="s">
        <v>77</v>
      </c>
      <c r="D119" s="65">
        <v>0</v>
      </c>
      <c r="E119" s="65"/>
      <c r="F119" s="65">
        <f>D119+E119</f>
        <v>0</v>
      </c>
      <c r="G119" s="65"/>
      <c r="H119" s="65">
        <f>F119+G119</f>
        <v>0</v>
      </c>
      <c r="I119" s="65"/>
      <c r="J119" s="65">
        <f>H119+I119</f>
        <v>0</v>
      </c>
    </row>
    <row r="120" spans="1:10" ht="38.25" hidden="1">
      <c r="A120" s="60" t="s">
        <v>24</v>
      </c>
      <c r="B120" s="37" t="s">
        <v>180</v>
      </c>
      <c r="C120" s="36" t="s">
        <v>192</v>
      </c>
      <c r="D120" s="65">
        <v>0</v>
      </c>
      <c r="E120" s="65"/>
      <c r="F120" s="65">
        <f>D120+E120</f>
        <v>0</v>
      </c>
      <c r="G120" s="65"/>
      <c r="H120" s="65">
        <f>F120+G120</f>
        <v>0</v>
      </c>
      <c r="I120" s="65"/>
      <c r="J120" s="65">
        <f>H120+I120</f>
        <v>0</v>
      </c>
    </row>
    <row r="121" spans="1:10" ht="12.75">
      <c r="A121" s="32" t="s">
        <v>315</v>
      </c>
      <c r="B121" s="33"/>
      <c r="C121" s="32"/>
      <c r="D121" s="63">
        <f aca="true" t="shared" si="45" ref="D121:J121">D135+D122</f>
        <v>194454.8</v>
      </c>
      <c r="E121" s="63">
        <f t="shared" si="45"/>
        <v>451.9</v>
      </c>
      <c r="F121" s="63">
        <f t="shared" si="45"/>
        <v>194906.69999999998</v>
      </c>
      <c r="G121" s="63">
        <f t="shared" si="45"/>
        <v>0</v>
      </c>
      <c r="H121" s="63">
        <f t="shared" si="45"/>
        <v>194906.69999999998</v>
      </c>
      <c r="I121" s="63">
        <f t="shared" si="45"/>
        <v>30201.2</v>
      </c>
      <c r="J121" s="63">
        <f t="shared" si="45"/>
        <v>225107.9</v>
      </c>
    </row>
    <row r="122" spans="1:10" ht="25.5">
      <c r="A122" s="32" t="s">
        <v>63</v>
      </c>
      <c r="B122" s="33"/>
      <c r="C122" s="32"/>
      <c r="D122" s="63">
        <f aca="true" t="shared" si="46" ref="D122:J122">D123+D124+D134</f>
        <v>32235.399999999998</v>
      </c>
      <c r="E122" s="63">
        <f t="shared" si="46"/>
        <v>451.9</v>
      </c>
      <c r="F122" s="63">
        <f t="shared" si="46"/>
        <v>32687.3</v>
      </c>
      <c r="G122" s="63">
        <f t="shared" si="46"/>
        <v>0</v>
      </c>
      <c r="H122" s="63">
        <f t="shared" si="46"/>
        <v>32687.3</v>
      </c>
      <c r="I122" s="63">
        <f t="shared" si="46"/>
        <v>555.1999999999999</v>
      </c>
      <c r="J122" s="63">
        <f t="shared" si="46"/>
        <v>33242.5</v>
      </c>
    </row>
    <row r="123" spans="1:10" ht="38.25">
      <c r="A123" s="36" t="s">
        <v>104</v>
      </c>
      <c r="B123" s="37" t="s">
        <v>180</v>
      </c>
      <c r="C123" s="36" t="s">
        <v>184</v>
      </c>
      <c r="D123" s="65">
        <v>25317.6</v>
      </c>
      <c r="E123" s="65"/>
      <c r="F123" s="65">
        <f>D123+E123</f>
        <v>25317.6</v>
      </c>
      <c r="G123" s="65"/>
      <c r="H123" s="65">
        <f>F123+G123</f>
        <v>25317.6</v>
      </c>
      <c r="I123" s="65">
        <v>101.8</v>
      </c>
      <c r="J123" s="65">
        <f>H123+I123</f>
        <v>25419.399999999998</v>
      </c>
    </row>
    <row r="124" spans="1:10" ht="25.5">
      <c r="A124" s="32" t="s">
        <v>106</v>
      </c>
      <c r="B124" s="33"/>
      <c r="C124" s="32" t="s">
        <v>105</v>
      </c>
      <c r="D124" s="63">
        <f aca="true" t="shared" si="47" ref="D124:J124">SUM(D125:D133)</f>
        <v>6917.8</v>
      </c>
      <c r="E124" s="63">
        <f t="shared" si="47"/>
        <v>451.9</v>
      </c>
      <c r="F124" s="63">
        <f t="shared" si="47"/>
        <v>7369.700000000001</v>
      </c>
      <c r="G124" s="63">
        <f t="shared" si="47"/>
        <v>0</v>
      </c>
      <c r="H124" s="63">
        <f t="shared" si="47"/>
        <v>7369.700000000001</v>
      </c>
      <c r="I124" s="63">
        <f t="shared" si="47"/>
        <v>453.4</v>
      </c>
      <c r="J124" s="63">
        <f t="shared" si="47"/>
        <v>7823.099999999999</v>
      </c>
    </row>
    <row r="125" spans="1:10" ht="38.25">
      <c r="A125" s="36" t="s">
        <v>25</v>
      </c>
      <c r="B125" s="37" t="s">
        <v>180</v>
      </c>
      <c r="C125" s="36" t="s">
        <v>243</v>
      </c>
      <c r="D125" s="65">
        <v>2465</v>
      </c>
      <c r="E125" s="65"/>
      <c r="F125" s="65">
        <f aca="true" t="shared" si="48" ref="F125:F134">D125+E125</f>
        <v>2465</v>
      </c>
      <c r="G125" s="65"/>
      <c r="H125" s="65">
        <f aca="true" t="shared" si="49" ref="H125:H134">F125+G125</f>
        <v>2465</v>
      </c>
      <c r="I125" s="65">
        <v>198</v>
      </c>
      <c r="J125" s="65">
        <f aca="true" t="shared" si="50" ref="J125:J134">H125+I125</f>
        <v>2663</v>
      </c>
    </row>
    <row r="126" spans="1:10" ht="12.75" customHeight="1">
      <c r="A126" s="36" t="s">
        <v>26</v>
      </c>
      <c r="B126" s="37" t="s">
        <v>180</v>
      </c>
      <c r="C126" s="36" t="s">
        <v>244</v>
      </c>
      <c r="D126" s="65">
        <v>775</v>
      </c>
      <c r="E126" s="65"/>
      <c r="F126" s="65">
        <f t="shared" si="48"/>
        <v>775</v>
      </c>
      <c r="G126" s="65"/>
      <c r="H126" s="65">
        <f t="shared" si="49"/>
        <v>775</v>
      </c>
      <c r="I126" s="65">
        <v>55.8</v>
      </c>
      <c r="J126" s="65">
        <f t="shared" si="50"/>
        <v>830.8</v>
      </c>
    </row>
    <row r="127" spans="1:10" ht="25.5" customHeight="1" hidden="1">
      <c r="A127" s="36" t="s">
        <v>27</v>
      </c>
      <c r="B127" s="37" t="s">
        <v>180</v>
      </c>
      <c r="C127" s="36" t="s">
        <v>28</v>
      </c>
      <c r="D127" s="65">
        <v>0</v>
      </c>
      <c r="E127" s="65"/>
      <c r="F127" s="65">
        <f t="shared" si="48"/>
        <v>0</v>
      </c>
      <c r="G127" s="65"/>
      <c r="H127" s="65">
        <f t="shared" si="49"/>
        <v>0</v>
      </c>
      <c r="I127" s="65"/>
      <c r="J127" s="65">
        <f t="shared" si="50"/>
        <v>0</v>
      </c>
    </row>
    <row r="128" spans="1:10" ht="25.5" hidden="1">
      <c r="A128" s="6" t="s">
        <v>276</v>
      </c>
      <c r="B128" s="26" t="s">
        <v>180</v>
      </c>
      <c r="C128" s="6" t="s">
        <v>168</v>
      </c>
      <c r="D128" s="14">
        <v>0</v>
      </c>
      <c r="E128" s="14"/>
      <c r="F128" s="65">
        <f t="shared" si="48"/>
        <v>0</v>
      </c>
      <c r="G128" s="14"/>
      <c r="H128" s="65">
        <f t="shared" si="49"/>
        <v>0</v>
      </c>
      <c r="I128" s="14"/>
      <c r="J128" s="65">
        <f t="shared" si="50"/>
        <v>0</v>
      </c>
    </row>
    <row r="129" spans="1:10" ht="25.5">
      <c r="A129" s="36" t="s">
        <v>29</v>
      </c>
      <c r="B129" s="37" t="s">
        <v>181</v>
      </c>
      <c r="C129" s="36" t="s">
        <v>245</v>
      </c>
      <c r="D129" s="65">
        <v>903.7</v>
      </c>
      <c r="E129" s="65">
        <v>451.9</v>
      </c>
      <c r="F129" s="65">
        <f t="shared" si="48"/>
        <v>1355.6</v>
      </c>
      <c r="G129" s="65"/>
      <c r="H129" s="65">
        <f t="shared" si="49"/>
        <v>1355.6</v>
      </c>
      <c r="I129" s="65">
        <v>0</v>
      </c>
      <c r="J129" s="65">
        <f t="shared" si="50"/>
        <v>1355.6</v>
      </c>
    </row>
    <row r="130" spans="1:10" ht="25.5">
      <c r="A130" s="36" t="s">
        <v>277</v>
      </c>
      <c r="B130" s="37" t="s">
        <v>180</v>
      </c>
      <c r="C130" s="36" t="s">
        <v>246</v>
      </c>
      <c r="D130" s="65">
        <v>516.6</v>
      </c>
      <c r="E130" s="65"/>
      <c r="F130" s="65">
        <f t="shared" si="48"/>
        <v>516.6</v>
      </c>
      <c r="G130" s="65"/>
      <c r="H130" s="65">
        <f t="shared" si="49"/>
        <v>516.6</v>
      </c>
      <c r="I130" s="65">
        <v>37.2</v>
      </c>
      <c r="J130" s="65">
        <f t="shared" si="50"/>
        <v>553.8000000000001</v>
      </c>
    </row>
    <row r="131" spans="1:10" ht="38.25">
      <c r="A131" s="36" t="s">
        <v>30</v>
      </c>
      <c r="B131" s="37" t="s">
        <v>180</v>
      </c>
      <c r="C131" s="36" t="s">
        <v>247</v>
      </c>
      <c r="D131" s="65">
        <v>1482.5</v>
      </c>
      <c r="E131" s="65"/>
      <c r="F131" s="65">
        <f t="shared" si="48"/>
        <v>1482.5</v>
      </c>
      <c r="G131" s="65"/>
      <c r="H131" s="65">
        <f t="shared" si="49"/>
        <v>1482.5</v>
      </c>
      <c r="I131" s="65">
        <v>106.7</v>
      </c>
      <c r="J131" s="65">
        <f t="shared" si="50"/>
        <v>1589.2</v>
      </c>
    </row>
    <row r="132" spans="1:10" ht="25.5">
      <c r="A132" s="36" t="s">
        <v>278</v>
      </c>
      <c r="B132" s="37" t="s">
        <v>180</v>
      </c>
      <c r="C132" s="36" t="s">
        <v>248</v>
      </c>
      <c r="D132" s="65">
        <v>775</v>
      </c>
      <c r="E132" s="65"/>
      <c r="F132" s="65">
        <f t="shared" si="48"/>
        <v>775</v>
      </c>
      <c r="G132" s="65"/>
      <c r="H132" s="65">
        <f t="shared" si="49"/>
        <v>775</v>
      </c>
      <c r="I132" s="65">
        <v>55.7</v>
      </c>
      <c r="J132" s="65">
        <f t="shared" si="50"/>
        <v>830.7</v>
      </c>
    </row>
    <row r="133" spans="1:10" ht="63.75" customHeight="1" hidden="1">
      <c r="A133" s="36" t="s">
        <v>31</v>
      </c>
      <c r="B133" s="37" t="s">
        <v>180</v>
      </c>
      <c r="C133" s="36" t="s">
        <v>158</v>
      </c>
      <c r="D133" s="65">
        <v>0</v>
      </c>
      <c r="E133" s="65"/>
      <c r="F133" s="65">
        <f t="shared" si="48"/>
        <v>0</v>
      </c>
      <c r="G133" s="65"/>
      <c r="H133" s="65">
        <f t="shared" si="49"/>
        <v>0</v>
      </c>
      <c r="I133" s="65"/>
      <c r="J133" s="65">
        <f t="shared" si="50"/>
        <v>0</v>
      </c>
    </row>
    <row r="134" spans="1:10" ht="63.75" hidden="1">
      <c r="A134" s="36" t="s">
        <v>202</v>
      </c>
      <c r="B134" s="37" t="s">
        <v>180</v>
      </c>
      <c r="C134" s="36" t="s">
        <v>203</v>
      </c>
      <c r="D134" s="65">
        <v>0</v>
      </c>
      <c r="E134" s="65"/>
      <c r="F134" s="65">
        <f t="shared" si="48"/>
        <v>0</v>
      </c>
      <c r="G134" s="65"/>
      <c r="H134" s="65">
        <f t="shared" si="49"/>
        <v>0</v>
      </c>
      <c r="I134" s="65"/>
      <c r="J134" s="65">
        <f t="shared" si="50"/>
        <v>0</v>
      </c>
    </row>
    <row r="135" spans="1:10" ht="12.75">
      <c r="A135" s="61" t="s">
        <v>197</v>
      </c>
      <c r="B135" s="33"/>
      <c r="C135" s="32" t="s">
        <v>103</v>
      </c>
      <c r="D135" s="63">
        <f aca="true" t="shared" si="51" ref="D135:J135">D136</f>
        <v>162219.4</v>
      </c>
      <c r="E135" s="63">
        <f t="shared" si="51"/>
        <v>0</v>
      </c>
      <c r="F135" s="63">
        <f t="shared" si="51"/>
        <v>162219.4</v>
      </c>
      <c r="G135" s="63">
        <f t="shared" si="51"/>
        <v>0</v>
      </c>
      <c r="H135" s="63">
        <f t="shared" si="51"/>
        <v>162219.4</v>
      </c>
      <c r="I135" s="63">
        <f t="shared" si="51"/>
        <v>29646</v>
      </c>
      <c r="J135" s="63">
        <f t="shared" si="51"/>
        <v>191865.4</v>
      </c>
    </row>
    <row r="136" spans="1:10" ht="76.5">
      <c r="A136" s="39" t="s">
        <v>165</v>
      </c>
      <c r="B136" s="37" t="s">
        <v>181</v>
      </c>
      <c r="C136" s="36" t="s">
        <v>179</v>
      </c>
      <c r="D136" s="65">
        <v>162219.4</v>
      </c>
      <c r="E136" s="65"/>
      <c r="F136" s="65">
        <f>D136+E136</f>
        <v>162219.4</v>
      </c>
      <c r="G136" s="65"/>
      <c r="H136" s="65">
        <f>F136+G136</f>
        <v>162219.4</v>
      </c>
      <c r="I136" s="65">
        <v>29646</v>
      </c>
      <c r="J136" s="65">
        <f>H136+I136</f>
        <v>191865.4</v>
      </c>
    </row>
    <row r="137" spans="1:10" ht="12.75">
      <c r="A137" s="49" t="s">
        <v>187</v>
      </c>
      <c r="B137" s="30"/>
      <c r="C137" s="31" t="s">
        <v>224</v>
      </c>
      <c r="D137" s="70">
        <f aca="true" t="shared" si="52" ref="D137:J137">D138+D142+D147</f>
        <v>83.2</v>
      </c>
      <c r="E137" s="70">
        <f t="shared" si="52"/>
        <v>850.0999999999999</v>
      </c>
      <c r="F137" s="70">
        <f t="shared" si="52"/>
        <v>933.3</v>
      </c>
      <c r="G137" s="70">
        <f t="shared" si="52"/>
        <v>0</v>
      </c>
      <c r="H137" s="70">
        <f t="shared" si="52"/>
        <v>933.3</v>
      </c>
      <c r="I137" s="70">
        <f t="shared" si="52"/>
        <v>13.3</v>
      </c>
      <c r="J137" s="70">
        <f t="shared" si="52"/>
        <v>946.6</v>
      </c>
    </row>
    <row r="138" spans="1:10" ht="51">
      <c r="A138" s="32" t="s">
        <v>190</v>
      </c>
      <c r="B138" s="33" t="s">
        <v>180</v>
      </c>
      <c r="C138" s="32" t="s">
        <v>225</v>
      </c>
      <c r="D138" s="63">
        <f aca="true" t="shared" si="53" ref="D138:J138">D139</f>
        <v>0</v>
      </c>
      <c r="E138" s="63">
        <f t="shared" si="53"/>
        <v>850.0999999999999</v>
      </c>
      <c r="F138" s="63">
        <f t="shared" si="53"/>
        <v>850.0999999999999</v>
      </c>
      <c r="G138" s="63">
        <f t="shared" si="53"/>
        <v>0</v>
      </c>
      <c r="H138" s="63">
        <f t="shared" si="53"/>
        <v>850.0999999999999</v>
      </c>
      <c r="I138" s="63">
        <f t="shared" si="53"/>
        <v>13.3</v>
      </c>
      <c r="J138" s="63">
        <f t="shared" si="53"/>
        <v>863.4</v>
      </c>
    </row>
    <row r="139" spans="1:10" ht="63.75">
      <c r="A139" s="32" t="s">
        <v>191</v>
      </c>
      <c r="B139" s="33" t="s">
        <v>180</v>
      </c>
      <c r="C139" s="32" t="s">
        <v>226</v>
      </c>
      <c r="D139" s="63">
        <f aca="true" t="shared" si="54" ref="D139:J139">SUM(D140:D141)</f>
        <v>0</v>
      </c>
      <c r="E139" s="63">
        <f t="shared" si="54"/>
        <v>850.0999999999999</v>
      </c>
      <c r="F139" s="63">
        <f t="shared" si="54"/>
        <v>850.0999999999999</v>
      </c>
      <c r="G139" s="63">
        <f t="shared" si="54"/>
        <v>0</v>
      </c>
      <c r="H139" s="63">
        <f t="shared" si="54"/>
        <v>850.0999999999999</v>
      </c>
      <c r="I139" s="63">
        <f t="shared" si="54"/>
        <v>13.3</v>
      </c>
      <c r="J139" s="63">
        <f t="shared" si="54"/>
        <v>863.4</v>
      </c>
    </row>
    <row r="140" spans="1:10" ht="76.5">
      <c r="A140" s="36" t="s">
        <v>48</v>
      </c>
      <c r="B140" s="37" t="s">
        <v>180</v>
      </c>
      <c r="C140" s="36" t="s">
        <v>227</v>
      </c>
      <c r="D140" s="65">
        <v>0</v>
      </c>
      <c r="E140" s="65">
        <v>274.2</v>
      </c>
      <c r="F140" s="65">
        <f>D140+E140</f>
        <v>274.2</v>
      </c>
      <c r="G140" s="65"/>
      <c r="H140" s="65">
        <f>F140+G140</f>
        <v>274.2</v>
      </c>
      <c r="I140" s="14">
        <v>13.3</v>
      </c>
      <c r="J140" s="65">
        <f>H140+I140</f>
        <v>287.5</v>
      </c>
    </row>
    <row r="141" spans="1:10" ht="242.25">
      <c r="A141" s="36" t="s">
        <v>32</v>
      </c>
      <c r="B141" s="37" t="s">
        <v>180</v>
      </c>
      <c r="C141" s="36" t="s">
        <v>93</v>
      </c>
      <c r="D141" s="65">
        <v>0</v>
      </c>
      <c r="E141" s="65">
        <v>575.9</v>
      </c>
      <c r="F141" s="65">
        <f>D141+E141</f>
        <v>575.9</v>
      </c>
      <c r="G141" s="65"/>
      <c r="H141" s="65">
        <f>F141+G141</f>
        <v>575.9</v>
      </c>
      <c r="I141" s="65"/>
      <c r="J141" s="65">
        <f>H141+I141</f>
        <v>575.9</v>
      </c>
    </row>
    <row r="142" spans="1:10" ht="51">
      <c r="A142" s="32" t="s">
        <v>215</v>
      </c>
      <c r="B142" s="33"/>
      <c r="C142" s="32" t="s">
        <v>214</v>
      </c>
      <c r="D142" s="63">
        <f aca="true" t="shared" si="55" ref="D142:J142">D144+D146</f>
        <v>83.2</v>
      </c>
      <c r="E142" s="63">
        <f t="shared" si="55"/>
        <v>0</v>
      </c>
      <c r="F142" s="63">
        <f t="shared" si="55"/>
        <v>83.2</v>
      </c>
      <c r="G142" s="63">
        <f t="shared" si="55"/>
        <v>0</v>
      </c>
      <c r="H142" s="63">
        <f t="shared" si="55"/>
        <v>83.2</v>
      </c>
      <c r="I142" s="63">
        <f t="shared" si="55"/>
        <v>0</v>
      </c>
      <c r="J142" s="63">
        <f t="shared" si="55"/>
        <v>83.2</v>
      </c>
    </row>
    <row r="143" spans="1:10" ht="12.75">
      <c r="A143" s="32" t="s">
        <v>15</v>
      </c>
      <c r="B143" s="33"/>
      <c r="C143" s="32"/>
      <c r="D143" s="63">
        <f aca="true" t="shared" si="56" ref="D143:J143">D144</f>
        <v>54.2</v>
      </c>
      <c r="E143" s="63">
        <f t="shared" si="56"/>
        <v>0</v>
      </c>
      <c r="F143" s="63">
        <f t="shared" si="56"/>
        <v>54.2</v>
      </c>
      <c r="G143" s="63">
        <f t="shared" si="56"/>
        <v>0</v>
      </c>
      <c r="H143" s="63">
        <f t="shared" si="56"/>
        <v>54.2</v>
      </c>
      <c r="I143" s="63">
        <f t="shared" si="56"/>
        <v>0</v>
      </c>
      <c r="J143" s="63">
        <f t="shared" si="56"/>
        <v>54.2</v>
      </c>
    </row>
    <row r="144" spans="1:10" ht="38.25">
      <c r="A144" s="36" t="s">
        <v>110</v>
      </c>
      <c r="B144" s="37" t="s">
        <v>249</v>
      </c>
      <c r="C144" s="36" t="s">
        <v>62</v>
      </c>
      <c r="D144" s="65">
        <v>54.2</v>
      </c>
      <c r="E144" s="65"/>
      <c r="F144" s="65">
        <f>D144+E144</f>
        <v>54.2</v>
      </c>
      <c r="G144" s="65"/>
      <c r="H144" s="65">
        <f>F144+G144</f>
        <v>54.2</v>
      </c>
      <c r="I144" s="65"/>
      <c r="J144" s="65">
        <f>H144+I144</f>
        <v>54.2</v>
      </c>
    </row>
    <row r="145" spans="1:10" ht="12.75">
      <c r="A145" s="32" t="s">
        <v>315</v>
      </c>
      <c r="B145" s="37"/>
      <c r="C145" s="36"/>
      <c r="D145" s="63">
        <f aca="true" t="shared" si="57" ref="D145:J145">D146</f>
        <v>29</v>
      </c>
      <c r="E145" s="63">
        <f t="shared" si="57"/>
        <v>0</v>
      </c>
      <c r="F145" s="63">
        <f t="shared" si="57"/>
        <v>29</v>
      </c>
      <c r="G145" s="63">
        <f t="shared" si="57"/>
        <v>0</v>
      </c>
      <c r="H145" s="63">
        <f t="shared" si="57"/>
        <v>29</v>
      </c>
      <c r="I145" s="63">
        <f t="shared" si="57"/>
        <v>0</v>
      </c>
      <c r="J145" s="63">
        <f t="shared" si="57"/>
        <v>29</v>
      </c>
    </row>
    <row r="146" spans="1:10" ht="25.5" customHeight="1">
      <c r="A146" s="36" t="s">
        <v>110</v>
      </c>
      <c r="B146" s="37" t="s">
        <v>249</v>
      </c>
      <c r="C146" s="36" t="s">
        <v>76</v>
      </c>
      <c r="D146" s="65">
        <v>29</v>
      </c>
      <c r="E146" s="65"/>
      <c r="F146" s="65">
        <f>D146+E146</f>
        <v>29</v>
      </c>
      <c r="G146" s="65"/>
      <c r="H146" s="65">
        <f>F146+G146</f>
        <v>29</v>
      </c>
      <c r="I146" s="65"/>
      <c r="J146" s="65">
        <f>H146+I146</f>
        <v>29</v>
      </c>
    </row>
    <row r="147" spans="1:10" ht="51" customHeight="1" hidden="1">
      <c r="A147" s="40" t="s">
        <v>71</v>
      </c>
      <c r="B147" s="37"/>
      <c r="C147" s="32" t="s">
        <v>73</v>
      </c>
      <c r="D147" s="63">
        <f aca="true" t="shared" si="58" ref="D147:J147">D148</f>
        <v>0</v>
      </c>
      <c r="E147" s="63">
        <f t="shared" si="58"/>
        <v>0</v>
      </c>
      <c r="F147" s="63">
        <f t="shared" si="58"/>
        <v>0</v>
      </c>
      <c r="G147" s="63">
        <f t="shared" si="58"/>
        <v>0</v>
      </c>
      <c r="H147" s="63">
        <f t="shared" si="58"/>
        <v>0</v>
      </c>
      <c r="I147" s="63">
        <f t="shared" si="58"/>
        <v>0</v>
      </c>
      <c r="J147" s="63">
        <f t="shared" si="58"/>
        <v>0</v>
      </c>
    </row>
    <row r="148" spans="1:10" ht="12.75" customHeight="1" hidden="1">
      <c r="A148" s="41" t="s">
        <v>72</v>
      </c>
      <c r="B148" s="37"/>
      <c r="C148" s="36" t="s">
        <v>74</v>
      </c>
      <c r="D148" s="65">
        <v>0</v>
      </c>
      <c r="E148" s="65"/>
      <c r="F148" s="65">
        <f>D148+E148</f>
        <v>0</v>
      </c>
      <c r="G148" s="65"/>
      <c r="H148" s="65">
        <f>F148+G148</f>
        <v>0</v>
      </c>
      <c r="I148" s="65"/>
      <c r="J148" s="65">
        <f>H148+I148</f>
        <v>0</v>
      </c>
    </row>
    <row r="149" spans="1:10" ht="25.5" customHeight="1" hidden="1">
      <c r="A149" s="55" t="s">
        <v>193</v>
      </c>
      <c r="B149" s="54"/>
      <c r="C149" s="32"/>
      <c r="D149" s="73">
        <f aca="true" t="shared" si="59" ref="D149:J149">D150</f>
        <v>0</v>
      </c>
      <c r="E149" s="73">
        <f t="shared" si="59"/>
        <v>0</v>
      </c>
      <c r="F149" s="73">
        <f t="shared" si="59"/>
        <v>0</v>
      </c>
      <c r="G149" s="73">
        <f t="shared" si="59"/>
        <v>0</v>
      </c>
      <c r="H149" s="73">
        <f t="shared" si="59"/>
        <v>0</v>
      </c>
      <c r="I149" s="73">
        <f t="shared" si="59"/>
        <v>0</v>
      </c>
      <c r="J149" s="73">
        <f t="shared" si="59"/>
        <v>0</v>
      </c>
    </row>
    <row r="150" spans="1:10" ht="63.75" customHeight="1" hidden="1">
      <c r="A150" s="40" t="s">
        <v>194</v>
      </c>
      <c r="B150" s="33"/>
      <c r="C150" s="32"/>
      <c r="D150" s="63">
        <f aca="true" t="shared" si="60" ref="D150:J150">D151+D153</f>
        <v>0</v>
      </c>
      <c r="E150" s="63">
        <f t="shared" si="60"/>
        <v>0</v>
      </c>
      <c r="F150" s="63">
        <f t="shared" si="60"/>
        <v>0</v>
      </c>
      <c r="G150" s="63">
        <f t="shared" si="60"/>
        <v>0</v>
      </c>
      <c r="H150" s="63">
        <f t="shared" si="60"/>
        <v>0</v>
      </c>
      <c r="I150" s="63">
        <f t="shared" si="60"/>
        <v>0</v>
      </c>
      <c r="J150" s="63">
        <f t="shared" si="60"/>
        <v>0</v>
      </c>
    </row>
    <row r="151" spans="1:10" ht="76.5" customHeight="1" hidden="1">
      <c r="A151" s="36" t="s">
        <v>69</v>
      </c>
      <c r="B151" s="37" t="s">
        <v>180</v>
      </c>
      <c r="C151" s="36" t="s">
        <v>70</v>
      </c>
      <c r="D151" s="65">
        <v>0</v>
      </c>
      <c r="E151" s="65"/>
      <c r="F151" s="65">
        <f>D151+E151</f>
        <v>0</v>
      </c>
      <c r="G151" s="65"/>
      <c r="H151" s="65">
        <f>F151+G151</f>
        <v>0</v>
      </c>
      <c r="I151" s="65"/>
      <c r="J151" s="65">
        <f>H151+I151</f>
        <v>0</v>
      </c>
    </row>
    <row r="152" spans="1:10" ht="76.5" customHeight="1" hidden="1">
      <c r="A152" s="40" t="s">
        <v>33</v>
      </c>
      <c r="B152" s="37"/>
      <c r="C152" s="24" t="s">
        <v>34</v>
      </c>
      <c r="D152" s="63">
        <f aca="true" t="shared" si="61" ref="D152:J152">D153</f>
        <v>0</v>
      </c>
      <c r="E152" s="63">
        <f t="shared" si="61"/>
        <v>0</v>
      </c>
      <c r="F152" s="63">
        <f t="shared" si="61"/>
        <v>0</v>
      </c>
      <c r="G152" s="63">
        <f t="shared" si="61"/>
        <v>0</v>
      </c>
      <c r="H152" s="63">
        <f t="shared" si="61"/>
        <v>0</v>
      </c>
      <c r="I152" s="63">
        <f t="shared" si="61"/>
        <v>0</v>
      </c>
      <c r="J152" s="63">
        <f t="shared" si="61"/>
        <v>0</v>
      </c>
    </row>
    <row r="153" spans="1:10" ht="76.5" hidden="1">
      <c r="A153" s="36" t="s">
        <v>35</v>
      </c>
      <c r="B153" s="37" t="s">
        <v>180</v>
      </c>
      <c r="C153" s="57" t="s">
        <v>36</v>
      </c>
      <c r="D153" s="65">
        <v>0</v>
      </c>
      <c r="E153" s="65"/>
      <c r="F153" s="65">
        <f>D153+E153</f>
        <v>0</v>
      </c>
      <c r="G153" s="65"/>
      <c r="H153" s="65">
        <f>F153+G153</f>
        <v>0</v>
      </c>
      <c r="I153" s="65"/>
      <c r="J153" s="65">
        <f>H153+I153</f>
        <v>0</v>
      </c>
    </row>
    <row r="154" spans="1:10" ht="25.5">
      <c r="A154" s="31" t="s">
        <v>37</v>
      </c>
      <c r="B154" s="102"/>
      <c r="C154" s="31" t="s">
        <v>38</v>
      </c>
      <c r="D154" s="70">
        <f aca="true" t="shared" si="62" ref="D154:J154">D155</f>
        <v>700</v>
      </c>
      <c r="E154" s="70">
        <f t="shared" si="62"/>
        <v>0</v>
      </c>
      <c r="F154" s="70">
        <f t="shared" si="62"/>
        <v>700</v>
      </c>
      <c r="G154" s="70">
        <f t="shared" si="62"/>
        <v>0</v>
      </c>
      <c r="H154" s="70">
        <f t="shared" si="62"/>
        <v>700</v>
      </c>
      <c r="I154" s="70">
        <f t="shared" si="62"/>
        <v>0</v>
      </c>
      <c r="J154" s="70">
        <f t="shared" si="62"/>
        <v>700</v>
      </c>
    </row>
    <row r="155" spans="1:10" ht="25.5">
      <c r="A155" s="32" t="s">
        <v>39</v>
      </c>
      <c r="B155" s="37"/>
      <c r="C155" s="32" t="s">
        <v>40</v>
      </c>
      <c r="D155" s="63">
        <f aca="true" t="shared" si="63" ref="D155:J155">D156+D162+D159</f>
        <v>700</v>
      </c>
      <c r="E155" s="63">
        <f t="shared" si="63"/>
        <v>0</v>
      </c>
      <c r="F155" s="63">
        <f t="shared" si="63"/>
        <v>700</v>
      </c>
      <c r="G155" s="63">
        <f t="shared" si="63"/>
        <v>0</v>
      </c>
      <c r="H155" s="63">
        <f t="shared" si="63"/>
        <v>700</v>
      </c>
      <c r="I155" s="63">
        <f t="shared" si="63"/>
        <v>0</v>
      </c>
      <c r="J155" s="63">
        <f t="shared" si="63"/>
        <v>700</v>
      </c>
    </row>
    <row r="156" spans="1:10" ht="25.5">
      <c r="A156" s="32" t="s">
        <v>41</v>
      </c>
      <c r="B156" s="33"/>
      <c r="C156" s="32" t="s">
        <v>49</v>
      </c>
      <c r="D156" s="63">
        <f aca="true" t="shared" si="64" ref="D156:J156">D157+D158</f>
        <v>650</v>
      </c>
      <c r="E156" s="63">
        <f t="shared" si="64"/>
        <v>0</v>
      </c>
      <c r="F156" s="63">
        <f t="shared" si="64"/>
        <v>650</v>
      </c>
      <c r="G156" s="63">
        <f t="shared" si="64"/>
        <v>0</v>
      </c>
      <c r="H156" s="63">
        <f t="shared" si="64"/>
        <v>650</v>
      </c>
      <c r="I156" s="63">
        <f t="shared" si="64"/>
        <v>0</v>
      </c>
      <c r="J156" s="63">
        <f t="shared" si="64"/>
        <v>650</v>
      </c>
    </row>
    <row r="157" spans="1:10" ht="25.5" customHeight="1">
      <c r="A157" s="36" t="s">
        <v>308</v>
      </c>
      <c r="B157" s="37" t="s">
        <v>249</v>
      </c>
      <c r="C157" s="36" t="s">
        <v>49</v>
      </c>
      <c r="D157" s="65">
        <v>650</v>
      </c>
      <c r="E157" s="65"/>
      <c r="F157" s="65">
        <f>D157+E157</f>
        <v>650</v>
      </c>
      <c r="G157" s="65"/>
      <c r="H157" s="65">
        <f>F157+G157</f>
        <v>650</v>
      </c>
      <c r="I157" s="65"/>
      <c r="J157" s="65">
        <f>H157+I157</f>
        <v>650</v>
      </c>
    </row>
    <row r="158" spans="1:10" ht="25.5" hidden="1">
      <c r="A158" s="36" t="s">
        <v>309</v>
      </c>
      <c r="B158" s="37" t="s">
        <v>181</v>
      </c>
      <c r="C158" s="36" t="s">
        <v>49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</row>
    <row r="159" spans="1:10" ht="38.25">
      <c r="A159" s="32" t="s">
        <v>176</v>
      </c>
      <c r="B159" s="33"/>
      <c r="C159" s="32" t="s">
        <v>50</v>
      </c>
      <c r="D159" s="63">
        <f aca="true" t="shared" si="65" ref="D159:J159">D161+D160</f>
        <v>50</v>
      </c>
      <c r="E159" s="63">
        <f t="shared" si="65"/>
        <v>0</v>
      </c>
      <c r="F159" s="63">
        <f t="shared" si="65"/>
        <v>50</v>
      </c>
      <c r="G159" s="63">
        <f t="shared" si="65"/>
        <v>0</v>
      </c>
      <c r="H159" s="63">
        <f t="shared" si="65"/>
        <v>50</v>
      </c>
      <c r="I159" s="63">
        <f t="shared" si="65"/>
        <v>0</v>
      </c>
      <c r="J159" s="63">
        <f t="shared" si="65"/>
        <v>50</v>
      </c>
    </row>
    <row r="160" spans="1:10" ht="25.5">
      <c r="A160" s="36" t="s">
        <v>308</v>
      </c>
      <c r="B160" s="37" t="s">
        <v>249</v>
      </c>
      <c r="C160" s="36" t="s">
        <v>50</v>
      </c>
      <c r="D160" s="65">
        <v>50</v>
      </c>
      <c r="E160" s="65"/>
      <c r="F160" s="65">
        <f>D160+E160</f>
        <v>50</v>
      </c>
      <c r="G160" s="65"/>
      <c r="H160" s="65">
        <f>F160+G160</f>
        <v>50</v>
      </c>
      <c r="I160" s="65"/>
      <c r="J160" s="65">
        <f>H160+I160</f>
        <v>50</v>
      </c>
    </row>
    <row r="161" spans="1:10" ht="25.5" customHeight="1" hidden="1">
      <c r="A161" s="36" t="s">
        <v>309</v>
      </c>
      <c r="B161" s="37" t="s">
        <v>181</v>
      </c>
      <c r="C161" s="36" t="s">
        <v>50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</row>
    <row r="162" spans="1:10" ht="25.5" customHeight="1" hidden="1">
      <c r="A162" s="32" t="s">
        <v>58</v>
      </c>
      <c r="B162" s="33"/>
      <c r="C162" s="32" t="s">
        <v>51</v>
      </c>
      <c r="D162" s="63">
        <f aca="true" t="shared" si="66" ref="D162:J162">D163</f>
        <v>0</v>
      </c>
      <c r="E162" s="63">
        <f t="shared" si="66"/>
        <v>0</v>
      </c>
      <c r="F162" s="63">
        <f t="shared" si="66"/>
        <v>0</v>
      </c>
      <c r="G162" s="63">
        <f t="shared" si="66"/>
        <v>0</v>
      </c>
      <c r="H162" s="63">
        <f t="shared" si="66"/>
        <v>0</v>
      </c>
      <c r="I162" s="63">
        <f t="shared" si="66"/>
        <v>0</v>
      </c>
      <c r="J162" s="63">
        <f t="shared" si="66"/>
        <v>0</v>
      </c>
    </row>
    <row r="163" spans="1:10" ht="25.5" hidden="1">
      <c r="A163" s="36" t="s">
        <v>308</v>
      </c>
      <c r="B163" s="37" t="s">
        <v>249</v>
      </c>
      <c r="C163" s="36" t="s">
        <v>51</v>
      </c>
      <c r="D163" s="65">
        <v>0</v>
      </c>
      <c r="E163" s="65"/>
      <c r="F163" s="65">
        <f>D163+E163</f>
        <v>0</v>
      </c>
      <c r="G163" s="65"/>
      <c r="H163" s="65">
        <f>F163+G163</f>
        <v>0</v>
      </c>
      <c r="I163" s="65"/>
      <c r="J163" s="65">
        <f>H163+I163</f>
        <v>0</v>
      </c>
    </row>
    <row r="164" spans="1:10" ht="12.75">
      <c r="A164" s="31" t="s">
        <v>219</v>
      </c>
      <c r="B164" s="30"/>
      <c r="C164" s="31" t="s">
        <v>217</v>
      </c>
      <c r="D164" s="70">
        <f aca="true" t="shared" si="67" ref="D164:J165">D165</f>
        <v>60</v>
      </c>
      <c r="E164" s="70">
        <f t="shared" si="67"/>
        <v>0</v>
      </c>
      <c r="F164" s="70">
        <f t="shared" si="67"/>
        <v>60</v>
      </c>
      <c r="G164" s="70">
        <f t="shared" si="67"/>
        <v>0</v>
      </c>
      <c r="H164" s="70">
        <f t="shared" si="67"/>
        <v>60</v>
      </c>
      <c r="I164" s="70">
        <f t="shared" si="67"/>
        <v>0</v>
      </c>
      <c r="J164" s="70">
        <f t="shared" si="67"/>
        <v>60</v>
      </c>
    </row>
    <row r="165" spans="1:10" ht="25.5">
      <c r="A165" s="32" t="s">
        <v>220</v>
      </c>
      <c r="B165" s="54"/>
      <c r="C165" s="32" t="s">
        <v>218</v>
      </c>
      <c r="D165" s="63">
        <f t="shared" si="67"/>
        <v>60</v>
      </c>
      <c r="E165" s="63">
        <f t="shared" si="67"/>
        <v>0</v>
      </c>
      <c r="F165" s="63">
        <f t="shared" si="67"/>
        <v>60</v>
      </c>
      <c r="G165" s="63">
        <f t="shared" si="67"/>
        <v>0</v>
      </c>
      <c r="H165" s="63">
        <f t="shared" si="67"/>
        <v>60</v>
      </c>
      <c r="I165" s="63">
        <f t="shared" si="67"/>
        <v>0</v>
      </c>
      <c r="J165" s="63">
        <f t="shared" si="67"/>
        <v>60</v>
      </c>
    </row>
    <row r="166" spans="1:10" ht="25.5">
      <c r="A166" s="32" t="s">
        <v>220</v>
      </c>
      <c r="B166" s="33"/>
      <c r="C166" s="32" t="s">
        <v>55</v>
      </c>
      <c r="D166" s="63">
        <f>SUM(D167:D167)</f>
        <v>60</v>
      </c>
      <c r="E166" s="63"/>
      <c r="F166" s="63">
        <f>SUM(F167:F167)</f>
        <v>60</v>
      </c>
      <c r="G166" s="63"/>
      <c r="H166" s="63">
        <f>SUM(H167:H167)</f>
        <v>60</v>
      </c>
      <c r="I166" s="63"/>
      <c r="J166" s="63">
        <f>SUM(J167:J167)</f>
        <v>60</v>
      </c>
    </row>
    <row r="167" spans="1:10" ht="25.5">
      <c r="A167" s="36" t="s">
        <v>308</v>
      </c>
      <c r="B167" s="37" t="s">
        <v>249</v>
      </c>
      <c r="C167" s="36" t="s">
        <v>55</v>
      </c>
      <c r="D167" s="65">
        <v>60</v>
      </c>
      <c r="E167" s="65"/>
      <c r="F167" s="65">
        <f>D167+E167</f>
        <v>60</v>
      </c>
      <c r="G167" s="65"/>
      <c r="H167" s="65">
        <f>F167+G167</f>
        <v>60</v>
      </c>
      <c r="I167" s="65"/>
      <c r="J167" s="65">
        <f>H167+I167</f>
        <v>60</v>
      </c>
    </row>
    <row r="168" spans="1:10" ht="38.25">
      <c r="A168" s="31" t="s">
        <v>59</v>
      </c>
      <c r="B168" s="30"/>
      <c r="C168" s="31" t="s">
        <v>60</v>
      </c>
      <c r="D168" s="75">
        <f aca="true" t="shared" si="68" ref="D168:J168">D169</f>
        <v>0</v>
      </c>
      <c r="E168" s="62">
        <f t="shared" si="68"/>
        <v>-2971</v>
      </c>
      <c r="F168" s="62">
        <f t="shared" si="68"/>
        <v>-2971</v>
      </c>
      <c r="G168" s="62">
        <f t="shared" si="68"/>
        <v>-52.8</v>
      </c>
      <c r="H168" s="62">
        <f t="shared" si="68"/>
        <v>-3023.8</v>
      </c>
      <c r="I168" s="75">
        <f t="shared" si="68"/>
        <v>0</v>
      </c>
      <c r="J168" s="62">
        <f t="shared" si="68"/>
        <v>-3023.8</v>
      </c>
    </row>
    <row r="169" spans="1:10" ht="38.25">
      <c r="A169" s="32" t="s">
        <v>195</v>
      </c>
      <c r="B169" s="33"/>
      <c r="C169" s="32" t="s">
        <v>61</v>
      </c>
      <c r="D169" s="76">
        <f aca="true" t="shared" si="69" ref="D169:J169">SUM(D170:D171)</f>
        <v>0</v>
      </c>
      <c r="E169" s="68">
        <f t="shared" si="69"/>
        <v>-2971</v>
      </c>
      <c r="F169" s="68">
        <f t="shared" si="69"/>
        <v>-2971</v>
      </c>
      <c r="G169" s="68">
        <f t="shared" si="69"/>
        <v>-52.8</v>
      </c>
      <c r="H169" s="68">
        <f t="shared" si="69"/>
        <v>-3023.8</v>
      </c>
      <c r="I169" s="68">
        <f t="shared" si="69"/>
        <v>0</v>
      </c>
      <c r="J169" s="68">
        <f t="shared" si="69"/>
        <v>-3023.8</v>
      </c>
    </row>
    <row r="170" spans="1:10" ht="25.5">
      <c r="A170" s="39" t="s">
        <v>309</v>
      </c>
      <c r="B170" s="37">
        <v>903</v>
      </c>
      <c r="C170" s="36" t="s">
        <v>61</v>
      </c>
      <c r="D170" s="77">
        <v>0</v>
      </c>
      <c r="E170" s="74">
        <v>-540.3</v>
      </c>
      <c r="F170" s="74">
        <f>D170+E170</f>
        <v>-540.3</v>
      </c>
      <c r="G170" s="74"/>
      <c r="H170" s="74">
        <f>F170+G170</f>
        <v>-540.3</v>
      </c>
      <c r="I170" s="74"/>
      <c r="J170" s="74">
        <f>H170+I170</f>
        <v>-540.3</v>
      </c>
    </row>
    <row r="171" spans="1:10" ht="25.5">
      <c r="A171" s="36" t="s">
        <v>42</v>
      </c>
      <c r="B171" s="37" t="s">
        <v>180</v>
      </c>
      <c r="C171" s="36" t="s">
        <v>61</v>
      </c>
      <c r="D171" s="77">
        <v>0</v>
      </c>
      <c r="E171" s="74">
        <v>-2430.7</v>
      </c>
      <c r="F171" s="74">
        <f>D171+E171</f>
        <v>-2430.7</v>
      </c>
      <c r="G171" s="74">
        <v>-52.8</v>
      </c>
      <c r="H171" s="74">
        <f>F171+G171</f>
        <v>-2483.5</v>
      </c>
      <c r="I171" s="74"/>
      <c r="J171" s="74">
        <f>H171+I171</f>
        <v>-2483.5</v>
      </c>
    </row>
    <row r="172" spans="1:10" ht="12.75">
      <c r="A172" s="49" t="s">
        <v>131</v>
      </c>
      <c r="B172" s="30"/>
      <c r="C172" s="31"/>
      <c r="D172" s="70">
        <f aca="true" t="shared" si="70" ref="D172:J172">D11+D86</f>
        <v>754911.8999999999</v>
      </c>
      <c r="E172" s="70">
        <f t="shared" si="70"/>
        <v>1924</v>
      </c>
      <c r="F172" s="70">
        <f t="shared" si="70"/>
        <v>756835.8999999999</v>
      </c>
      <c r="G172" s="70">
        <f t="shared" si="70"/>
        <v>2021.7</v>
      </c>
      <c r="H172" s="70">
        <f t="shared" si="70"/>
        <v>758857.5999999999</v>
      </c>
      <c r="I172" s="70">
        <f t="shared" si="70"/>
        <v>55278.200000000004</v>
      </c>
      <c r="J172" s="70">
        <f t="shared" si="70"/>
        <v>814135.7999999999</v>
      </c>
    </row>
  </sheetData>
  <sheetProtection/>
  <mergeCells count="13">
    <mergeCell ref="D8:D10"/>
    <mergeCell ref="A5:C5"/>
    <mergeCell ref="A6:C6"/>
    <mergeCell ref="B8:C8"/>
    <mergeCell ref="A8:A10"/>
    <mergeCell ref="B9:B10"/>
    <mergeCell ref="C9:C10"/>
    <mergeCell ref="I8:I10"/>
    <mergeCell ref="J8:J10"/>
    <mergeCell ref="E8:E10"/>
    <mergeCell ref="F8:F10"/>
    <mergeCell ref="G8:G10"/>
    <mergeCell ref="H8:H10"/>
  </mergeCells>
  <printOptions horizontalCentered="1"/>
  <pageMargins left="0.7874015748031497" right="0.3937007874015748" top="0.3937007874015748" bottom="0.56" header="0.5118110236220472" footer="0.31496062992125984"/>
  <pageSetup fitToHeight="4" fitToWidth="1"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22" bestFit="1" customWidth="1"/>
    <col min="6" max="6" width="21.421875" style="3" bestFit="1" customWidth="1"/>
    <col min="7" max="7" width="11.7109375" style="3" customWidth="1"/>
    <col min="8" max="8" width="0" style="3" hidden="1" customWidth="1"/>
    <col min="9" max="9" width="9.57421875" style="3" hidden="1" customWidth="1"/>
    <col min="10" max="16384" width="9.140625" style="3" customWidth="1"/>
  </cols>
  <sheetData>
    <row r="1" spans="2:7" s="1" customFormat="1" ht="12.75">
      <c r="B1" s="2" t="s">
        <v>200</v>
      </c>
      <c r="E1" s="99"/>
      <c r="G1" s="2" t="s">
        <v>201</v>
      </c>
    </row>
    <row r="2" spans="2:7" ht="12.75">
      <c r="B2" s="2" t="s">
        <v>65</v>
      </c>
      <c r="F2" s="1"/>
      <c r="G2" s="2" t="s">
        <v>150</v>
      </c>
    </row>
    <row r="3" spans="2:7" ht="12.75">
      <c r="B3" s="23" t="s">
        <v>332</v>
      </c>
      <c r="F3" s="1" t="s">
        <v>330</v>
      </c>
      <c r="G3" s="23" t="s">
        <v>331</v>
      </c>
    </row>
    <row r="4" spans="6:7" ht="12.75">
      <c r="F4" s="1"/>
      <c r="G4" s="2"/>
    </row>
    <row r="5" ht="12.75">
      <c r="G5" s="15"/>
    </row>
    <row r="6" ht="12.75">
      <c r="G6" s="15"/>
    </row>
    <row r="7" spans="1:7" s="13" customFormat="1" ht="12.75">
      <c r="A7" s="107" t="s">
        <v>149</v>
      </c>
      <c r="B7" s="107"/>
      <c r="D7" s="107" t="s">
        <v>142</v>
      </c>
      <c r="E7" s="107"/>
      <c r="F7" s="107"/>
      <c r="G7" s="107"/>
    </row>
    <row r="8" spans="1:7" s="13" customFormat="1" ht="12.75">
      <c r="A8" s="107" t="s">
        <v>57</v>
      </c>
      <c r="B8" s="107"/>
      <c r="D8" s="107" t="s">
        <v>56</v>
      </c>
      <c r="E8" s="107"/>
      <c r="F8" s="107"/>
      <c r="G8" s="107"/>
    </row>
    <row r="9" spans="1:7" ht="12.75">
      <c r="A9" s="1"/>
      <c r="B9" s="2" t="s">
        <v>138</v>
      </c>
      <c r="D9" s="4"/>
      <c r="E9" s="20"/>
      <c r="F9" s="4"/>
      <c r="G9" s="2" t="s">
        <v>138</v>
      </c>
    </row>
    <row r="10" spans="1:7" ht="12.75">
      <c r="A10" s="5" t="s">
        <v>134</v>
      </c>
      <c r="B10" s="5" t="s">
        <v>141</v>
      </c>
      <c r="D10" s="5" t="s">
        <v>139</v>
      </c>
      <c r="E10" s="21" t="s">
        <v>157</v>
      </c>
      <c r="F10" s="5" t="s">
        <v>140</v>
      </c>
      <c r="G10" s="5" t="s">
        <v>141</v>
      </c>
    </row>
    <row r="11" spans="1:9" ht="12.75">
      <c r="A11" s="79" t="s">
        <v>135</v>
      </c>
      <c r="B11" s="93">
        <f>B12-B15</f>
        <v>23076.4</v>
      </c>
      <c r="D11" s="82" t="s">
        <v>250</v>
      </c>
      <c r="E11" s="83" t="s">
        <v>143</v>
      </c>
      <c r="F11" s="84" t="s">
        <v>251</v>
      </c>
      <c r="G11" s="95" t="e">
        <f>G12+G15+G18</f>
        <v>#REF!</v>
      </c>
      <c r="H11" s="3">
        <f>518736*10%</f>
        <v>51873.600000000006</v>
      </c>
      <c r="I11" s="100" t="e">
        <f>G11-H11</f>
        <v>#REF!</v>
      </c>
    </row>
    <row r="12" spans="1:9" ht="38.25">
      <c r="A12" s="80" t="s">
        <v>136</v>
      </c>
      <c r="B12" s="93">
        <f>B13+B14</f>
        <v>23076.4</v>
      </c>
      <c r="D12" s="80" t="s">
        <v>256</v>
      </c>
      <c r="E12" s="85" t="s">
        <v>143</v>
      </c>
      <c r="F12" s="86" t="s">
        <v>255</v>
      </c>
      <c r="G12" s="93">
        <f>G13-G14</f>
        <v>23076.4</v>
      </c>
      <c r="H12" s="100" t="e">
        <f>G11/#REF!*100</f>
        <v>#REF!</v>
      </c>
      <c r="I12" s="3">
        <f>2971+52.8+729</f>
        <v>3752.8</v>
      </c>
    </row>
    <row r="13" spans="1:7" ht="25.5">
      <c r="A13" s="81" t="str">
        <f>D13</f>
        <v>Получение кредитов от кредитных организаций бюджетами муниципальных районов в валюте Российской Федерации</v>
      </c>
      <c r="B13" s="94">
        <f>G13</f>
        <v>23076.4</v>
      </c>
      <c r="D13" s="81" t="s">
        <v>198</v>
      </c>
      <c r="E13" s="87" t="s">
        <v>180</v>
      </c>
      <c r="F13" s="88" t="s">
        <v>252</v>
      </c>
      <c r="G13" s="65">
        <f>55626.4-32550</f>
        <v>23076.4</v>
      </c>
    </row>
    <row r="14" spans="1:7" ht="38.25">
      <c r="A14" s="81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93">
        <f>G16</f>
        <v>0</v>
      </c>
      <c r="D14" s="81" t="s">
        <v>254</v>
      </c>
      <c r="E14" s="87" t="s">
        <v>180</v>
      </c>
      <c r="F14" s="88" t="s">
        <v>253</v>
      </c>
      <c r="G14" s="94">
        <v>0</v>
      </c>
    </row>
    <row r="15" spans="1:7" ht="38.25">
      <c r="A15" s="80" t="s">
        <v>137</v>
      </c>
      <c r="B15" s="93">
        <f>B16+B17</f>
        <v>0</v>
      </c>
      <c r="D15" s="80" t="s">
        <v>216</v>
      </c>
      <c r="E15" s="85" t="s">
        <v>143</v>
      </c>
      <c r="F15" s="86" t="s">
        <v>257</v>
      </c>
      <c r="G15" s="96">
        <f>G16-G17</f>
        <v>0</v>
      </c>
    </row>
    <row r="16" spans="1:7" ht="38.25">
      <c r="A16" s="81" t="str">
        <f>D14</f>
        <v>Погашение бюджетами муниципальных районов кредитов от кредитных организаций в валюте Российской Федерации</v>
      </c>
      <c r="B16" s="93">
        <f>G14</f>
        <v>0</v>
      </c>
      <c r="D16" s="81" t="s">
        <v>259</v>
      </c>
      <c r="E16" s="87" t="s">
        <v>180</v>
      </c>
      <c r="F16" s="88" t="s">
        <v>258</v>
      </c>
      <c r="G16" s="94">
        <v>0</v>
      </c>
    </row>
    <row r="17" spans="1:7" ht="38.25">
      <c r="A17" s="81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94">
        <f>G17</f>
        <v>0</v>
      </c>
      <c r="D17" s="81" t="s">
        <v>261</v>
      </c>
      <c r="E17" s="87" t="s">
        <v>180</v>
      </c>
      <c r="F17" s="88" t="s">
        <v>260</v>
      </c>
      <c r="G17" s="94">
        <v>0</v>
      </c>
    </row>
    <row r="18" spans="4:8" ht="27">
      <c r="D18" s="89" t="s">
        <v>166</v>
      </c>
      <c r="E18" s="90" t="s">
        <v>143</v>
      </c>
      <c r="F18" s="91" t="s">
        <v>262</v>
      </c>
      <c r="G18" s="97" t="e">
        <f>G19+G20</f>
        <v>#REF!</v>
      </c>
      <c r="H18" s="3">
        <v>32550</v>
      </c>
    </row>
    <row r="19" spans="4:7" ht="25.5">
      <c r="D19" s="81" t="s">
        <v>147</v>
      </c>
      <c r="E19" s="87" t="s">
        <v>143</v>
      </c>
      <c r="F19" s="92" t="s">
        <v>263</v>
      </c>
      <c r="G19" s="98" t="e">
        <f>-(#REF!+G13+G16)</f>
        <v>#REF!</v>
      </c>
    </row>
    <row r="20" spans="4:8" ht="25.5">
      <c r="D20" s="81" t="s">
        <v>146</v>
      </c>
      <c r="E20" s="87" t="s">
        <v>143</v>
      </c>
      <c r="F20" s="92" t="s">
        <v>264</v>
      </c>
      <c r="G20" s="94">
        <f>806785.5+5624+2074.5+55278.2+G14+G17</f>
        <v>869762.2</v>
      </c>
      <c r="H20" s="3">
        <v>2074.5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Типаева Марина Альбертовна</cp:lastModifiedBy>
  <cp:lastPrinted>2013-05-27T02:23:44Z</cp:lastPrinted>
  <dcterms:created xsi:type="dcterms:W3CDTF">1996-10-08T23:32:33Z</dcterms:created>
  <dcterms:modified xsi:type="dcterms:W3CDTF">2013-05-28T05:05:51Z</dcterms:modified>
  <cp:category/>
  <cp:version/>
  <cp:contentType/>
  <cp:contentStatus/>
</cp:coreProperties>
</file>