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05" windowWidth="15195" windowHeight="7935" tabRatio="778"/>
  </bookViews>
  <sheets>
    <sheet name="Прогноз до 2025 года " sheetId="1" r:id="rId1"/>
  </sheets>
  <definedNames>
    <definedName name="_xlnm.Print_Titles" localSheetId="0">'Прогноз до 2025 года '!$4:$5</definedName>
    <definedName name="_xlnm.Print_Area" localSheetId="0">'Прогноз до 2025 года '!$A$1:$L$107</definedName>
  </definedNames>
  <calcPr calcId="125725"/>
</workbook>
</file>

<file path=xl/calcChain.xml><?xml version="1.0" encoding="utf-8"?>
<calcChain xmlns="http://schemas.openxmlformats.org/spreadsheetml/2006/main">
  <c r="J101" i="1"/>
  <c r="K101" s="1"/>
  <c r="L101" s="1"/>
  <c r="F102"/>
  <c r="G102"/>
  <c r="H102"/>
  <c r="I102"/>
  <c r="E102"/>
  <c r="F98"/>
  <c r="G98"/>
  <c r="H98"/>
  <c r="I98"/>
  <c r="J98"/>
  <c r="K98"/>
  <c r="L98"/>
  <c r="E98"/>
  <c r="F96"/>
  <c r="G96"/>
  <c r="H96"/>
  <c r="I96"/>
  <c r="E96"/>
  <c r="J93"/>
  <c r="J91"/>
  <c r="J88"/>
  <c r="K88" s="1"/>
  <c r="L88" s="1"/>
  <c r="H25"/>
  <c r="I25" s="1"/>
  <c r="J25" s="1"/>
  <c r="K25" s="1"/>
  <c r="L25" s="1"/>
  <c r="I8"/>
  <c r="J8" s="1"/>
  <c r="K8" s="1"/>
  <c r="L8" s="1"/>
  <c r="E73"/>
  <c r="F73"/>
  <c r="G73"/>
  <c r="H73"/>
  <c r="I73"/>
  <c r="J73"/>
  <c r="K73"/>
  <c r="L73"/>
  <c r="F92"/>
  <c r="F94"/>
  <c r="G94"/>
  <c r="H94"/>
  <c r="I94"/>
  <c r="E94"/>
  <c r="G92"/>
  <c r="H92"/>
  <c r="I92"/>
  <c r="E92"/>
  <c r="F89"/>
  <c r="G89"/>
  <c r="H89"/>
  <c r="I89"/>
  <c r="E89"/>
  <c r="F75"/>
  <c r="G75"/>
  <c r="H75"/>
  <c r="I75"/>
  <c r="J75"/>
  <c r="K75"/>
  <c r="L75"/>
  <c r="E75"/>
  <c r="J95"/>
  <c r="K95" s="1"/>
  <c r="L95" s="1"/>
  <c r="L96" s="1"/>
  <c r="E87"/>
  <c r="F86"/>
  <c r="F87" s="1"/>
  <c r="K85"/>
  <c r="L85"/>
  <c r="E85"/>
  <c r="E83"/>
  <c r="E81"/>
  <c r="E78"/>
  <c r="F70"/>
  <c r="G70"/>
  <c r="H70"/>
  <c r="I70"/>
  <c r="J70"/>
  <c r="K70"/>
  <c r="L70"/>
  <c r="E70"/>
  <c r="H63"/>
  <c r="I63"/>
  <c r="J63"/>
  <c r="K63"/>
  <c r="L63"/>
  <c r="G63"/>
  <c r="H62"/>
  <c r="H64" s="1"/>
  <c r="I62"/>
  <c r="I64" s="1"/>
  <c r="J62"/>
  <c r="J64" s="1"/>
  <c r="K62"/>
  <c r="K64" s="1"/>
  <c r="L62"/>
  <c r="L64" s="1"/>
  <c r="G62"/>
  <c r="G64" s="1"/>
  <c r="F63"/>
  <c r="E63"/>
  <c r="K51"/>
  <c r="E52"/>
  <c r="E45"/>
  <c r="K44"/>
  <c r="H39"/>
  <c r="G39"/>
  <c r="G38"/>
  <c r="F38"/>
  <c r="E38"/>
  <c r="H36"/>
  <c r="I39" s="1"/>
  <c r="F84"/>
  <c r="G84" s="1"/>
  <c r="H84" s="1"/>
  <c r="I84" s="1"/>
  <c r="I85" s="1"/>
  <c r="J37"/>
  <c r="K37" s="1"/>
  <c r="L37" s="1"/>
  <c r="J29"/>
  <c r="K29" s="1"/>
  <c r="L29" s="1"/>
  <c r="L31" s="1"/>
  <c r="G27"/>
  <c r="H26"/>
  <c r="G26"/>
  <c r="F26"/>
  <c r="E26"/>
  <c r="I26"/>
  <c r="K24"/>
  <c r="L24" s="1"/>
  <c r="L26" s="1"/>
  <c r="H23"/>
  <c r="I23"/>
  <c r="J23"/>
  <c r="K23"/>
  <c r="L23"/>
  <c r="G23"/>
  <c r="H22"/>
  <c r="I22"/>
  <c r="J22"/>
  <c r="K22"/>
  <c r="L22"/>
  <c r="G22"/>
  <c r="H19"/>
  <c r="I19"/>
  <c r="J19"/>
  <c r="K19"/>
  <c r="L19"/>
  <c r="G19"/>
  <c r="H18"/>
  <c r="I18"/>
  <c r="J18"/>
  <c r="K18"/>
  <c r="L18"/>
  <c r="G18"/>
  <c r="F18"/>
  <c r="E18"/>
  <c r="H15"/>
  <c r="I15"/>
  <c r="J15"/>
  <c r="K15"/>
  <c r="L15"/>
  <c r="G15"/>
  <c r="H14"/>
  <c r="I14"/>
  <c r="J14"/>
  <c r="K14"/>
  <c r="L14"/>
  <c r="G14"/>
  <c r="F14"/>
  <c r="E14"/>
  <c r="H10"/>
  <c r="G10"/>
  <c r="H9"/>
  <c r="I9"/>
  <c r="J9"/>
  <c r="K9"/>
  <c r="L9"/>
  <c r="G9"/>
  <c r="F9"/>
  <c r="E9"/>
  <c r="F28"/>
  <c r="G31" s="1"/>
  <c r="G28"/>
  <c r="G30" s="1"/>
  <c r="H28"/>
  <c r="I31" s="1"/>
  <c r="I28"/>
  <c r="I30" s="1"/>
  <c r="J28"/>
  <c r="K30" s="1"/>
  <c r="L28"/>
  <c r="L30" s="1"/>
  <c r="E28"/>
  <c r="E30" s="1"/>
  <c r="F77"/>
  <c r="G78" s="1"/>
  <c r="J96" l="1"/>
  <c r="K96"/>
  <c r="F78"/>
  <c r="J85"/>
  <c r="H85"/>
  <c r="F85"/>
  <c r="G86"/>
  <c r="G85"/>
  <c r="L39"/>
  <c r="I36"/>
  <c r="J36" s="1"/>
  <c r="K36" s="1"/>
  <c r="L36" s="1"/>
  <c r="L38" s="1"/>
  <c r="F30"/>
  <c r="J30"/>
  <c r="H30"/>
  <c r="J31"/>
  <c r="H31"/>
  <c r="J38"/>
  <c r="H38"/>
  <c r="J39"/>
  <c r="L51"/>
  <c r="K31"/>
  <c r="K38"/>
  <c r="I38"/>
  <c r="K39"/>
  <c r="J26"/>
  <c r="K26"/>
  <c r="F82"/>
  <c r="F80"/>
  <c r="G82" l="1"/>
  <c r="F83"/>
  <c r="I78"/>
  <c r="H78"/>
  <c r="H86"/>
  <c r="G87"/>
  <c r="G80"/>
  <c r="F81"/>
  <c r="K78" l="1"/>
  <c r="J78"/>
  <c r="H80"/>
  <c r="G81"/>
  <c r="I86"/>
  <c r="H87"/>
  <c r="H82"/>
  <c r="G83"/>
  <c r="F50"/>
  <c r="F43"/>
  <c r="F45" s="1"/>
  <c r="F57"/>
  <c r="G57" s="1"/>
  <c r="H57" s="1"/>
  <c r="I57" s="1"/>
  <c r="J57" s="1"/>
  <c r="L57" s="1"/>
  <c r="L78" l="1"/>
  <c r="I82"/>
  <c r="H83"/>
  <c r="J86"/>
  <c r="I87"/>
  <c r="I80"/>
  <c r="H81"/>
  <c r="G50"/>
  <c r="G53"/>
  <c r="F52"/>
  <c r="G43"/>
  <c r="J80" l="1"/>
  <c r="I81"/>
  <c r="K86"/>
  <c r="J87"/>
  <c r="J82"/>
  <c r="I83"/>
  <c r="G52"/>
  <c r="H50"/>
  <c r="H53"/>
  <c r="G45"/>
  <c r="G44"/>
  <c r="G46" s="1"/>
  <c r="H43"/>
  <c r="L82" l="1"/>
  <c r="L83" s="1"/>
  <c r="K83"/>
  <c r="J83"/>
  <c r="L86"/>
  <c r="L87" s="1"/>
  <c r="K87"/>
  <c r="L80"/>
  <c r="L81" s="1"/>
  <c r="K81"/>
  <c r="J81"/>
  <c r="H45"/>
  <c r="H44"/>
  <c r="H46" s="1"/>
  <c r="I53"/>
  <c r="H52"/>
  <c r="I50"/>
  <c r="I43"/>
  <c r="J50" l="1"/>
  <c r="I52"/>
  <c r="J53"/>
  <c r="I45"/>
  <c r="I44"/>
  <c r="I46" s="1"/>
  <c r="J43"/>
  <c r="K50" l="1"/>
  <c r="J52"/>
  <c r="K53"/>
  <c r="K45"/>
  <c r="J45"/>
  <c r="J44"/>
  <c r="J46" s="1"/>
  <c r="K46"/>
  <c r="L43"/>
  <c r="L50" l="1"/>
  <c r="L52" s="1"/>
  <c r="K52"/>
  <c r="L53"/>
  <c r="L45"/>
  <c r="L44"/>
  <c r="L46" s="1"/>
  <c r="K91"/>
  <c r="L91" s="1"/>
  <c r="K93"/>
  <c r="L93" s="1"/>
</calcChain>
</file>

<file path=xl/sharedStrings.xml><?xml version="1.0" encoding="utf-8"?>
<sst xmlns="http://schemas.openxmlformats.org/spreadsheetml/2006/main" count="196" uniqueCount="70">
  <si>
    <t>Индекс промышленного производства</t>
  </si>
  <si>
    <t>Объем инвестиций в основной капитал за счет всех источников -  всего</t>
  </si>
  <si>
    <t>Наименование показателя</t>
  </si>
  <si>
    <t>Ед. изм.</t>
  </si>
  <si>
    <t>млн.руб.</t>
  </si>
  <si>
    <t>%</t>
  </si>
  <si>
    <t>руб.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</si>
  <si>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</si>
  <si>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</si>
  <si>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</si>
  <si>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</si>
  <si>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>Малый бизнес</t>
  </si>
  <si>
    <t>ед.</t>
  </si>
  <si>
    <t>в том числе:</t>
  </si>
  <si>
    <t>Выплаты социального характера</t>
  </si>
  <si>
    <t>из них:</t>
  </si>
  <si>
    <t>Добыча полезных ископаемых</t>
  </si>
  <si>
    <t>Обрабатывающие производства</t>
  </si>
  <si>
    <t>Прогноз на:</t>
  </si>
  <si>
    <t>Количество индивидуальных предпринимателей</t>
  </si>
  <si>
    <t>Промышленное производство: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</si>
  <si>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</si>
  <si>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</si>
  <si>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</si>
  <si>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Уд. вес выручки предприятий микропредприятий в выручке  в целом по МО</t>
  </si>
  <si>
    <t>чел.</t>
  </si>
  <si>
    <t>Уровень регистрируемой безработицы (к трудоспособному населению)</t>
  </si>
  <si>
    <t>Прибыль прибыльных предприятий (с учетом предприятий малого бизнеса)</t>
  </si>
  <si>
    <t>Доходный потенциал (объем налогов, формируемых на территории) - всего:</t>
  </si>
  <si>
    <t>Доходный потенциал территориии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</si>
  <si>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</si>
  <si>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</si>
  <si>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2020 год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</si>
  <si>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</si>
  <si>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</si>
  <si>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</si>
  <si>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</si>
  <si>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</si>
  <si>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Объем отгруженных товаров собственного производства, выполненных работ и услуг</t>
  </si>
  <si>
    <t>Строительство:</t>
  </si>
  <si>
    <t>Объем работ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</si>
  <si>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</si>
  <si>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</si>
  <si>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Объем отгруженных товаров собственного производства, выполненных работ и услуг собственными силами (В+С+D+E):</t>
  </si>
  <si>
    <t>Факт 
2017 года</t>
  </si>
  <si>
    <t>2021 год</t>
  </si>
  <si>
    <t>Подготовил: Начальник ОЭАиП Соколова О.А.</t>
  </si>
  <si>
    <t>Факт 
2018 года</t>
  </si>
  <si>
    <t>Оценка 
2019 года</t>
  </si>
  <si>
    <t>2022 год</t>
  </si>
  <si>
    <t>2023 год</t>
  </si>
  <si>
    <t>2024 год</t>
  </si>
  <si>
    <t>2025 год</t>
  </si>
  <si>
    <t>Варианты</t>
  </si>
  <si>
    <t>Основные показатели долгосрочного прогноза социально-экономического развития муниципального образования города Бодайбо и района  на 2020-2025 годов</t>
  </si>
  <si>
    <t>1 вар.</t>
  </si>
  <si>
    <t>2 вар.</t>
  </si>
  <si>
    <t>Динамика к предыдущему году</t>
  </si>
  <si>
    <t>Обеспечение электрической энергией, газом и паром; кондиционирование воздуха, водоснабженние, водоотведение, утилизация отходов</t>
  </si>
  <si>
    <t>Индекс промышленного производства - всего</t>
  </si>
  <si>
    <t>Обеспечение электрической энергией, газом и паром; кондиционирование воздуха (D), водоснабжение, водоотведение, утилизация отходов (E):</t>
  </si>
  <si>
    <t xml:space="preserve">Численность постоянного населения </t>
  </si>
  <si>
    <t>Деятельность в области образования</t>
  </si>
  <si>
    <t xml:space="preserve">Фонд начисленнорй заработной платы по полному кругу организаций, </t>
  </si>
  <si>
    <t>млн. руб.</t>
  </si>
  <si>
    <r>
      <t xml:space="preserve">Деятельность </t>
    </r>
    <r>
      <rPr>
        <sz val="14"/>
        <rFont val="Times New Roman"/>
        <family val="1"/>
        <charset val="204"/>
      </rPr>
      <t>в области культуры</t>
    </r>
    <r>
      <rPr>
        <sz val="14"/>
        <rFont val="Times New Roman"/>
        <family val="1"/>
      </rPr>
      <t>, спорта, организации досуга и развлечений</t>
    </r>
  </si>
  <si>
    <t>Мэр муниципального образования г. Бодайбо и района</t>
  </si>
  <si>
    <t>Е.Ю. Юмашев</t>
  </si>
  <si>
    <t>ПРОЕКТ</t>
  </si>
  <si>
    <t>к долгосрочному прогнозу социально-экономического развития муниципального образования города Бодайбо и района  на 2020-2025 годов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</si>
</sst>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25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Arial Cyr"/>
      <charset val="204"/>
    </font>
    <font>
      <i/>
      <sz val="14"/>
      <name val="Arial Cyr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55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3" fillId="0" borderId="0" xfId="0" applyFont="1"/>
    <xf numFmtId="0" fontId="10" fillId="0" borderId="0" xfId="0" applyFont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/>
    <xf numFmtId="49" fontId="15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5" fontId="10" fillId="0" borderId="2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8" fillId="0" borderId="0" xfId="0" applyFont="1"/>
    <xf numFmtId="165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65" fontId="0" fillId="0" borderId="0" xfId="0" applyNumberFormat="1"/>
    <xf numFmtId="0" fontId="11" fillId="0" borderId="0" xfId="0" applyFont="1" applyFill="1" applyBorder="1" applyAlignment="1">
      <alignment vertical="center" wrapText="1"/>
    </xf>
    <xf numFmtId="0" fontId="11" fillId="0" borderId="0" xfId="0" applyFont="1"/>
    <xf numFmtId="0" fontId="19" fillId="0" borderId="0" xfId="0" applyFont="1"/>
    <xf numFmtId="0" fontId="16" fillId="0" borderId="0" xfId="0" applyFont="1"/>
    <xf numFmtId="165" fontId="20" fillId="0" borderId="2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4" fillId="0" borderId="1" xfId="0" applyFont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17" fillId="0" borderId="16" xfId="0" applyFont="1" applyBorder="1" applyAlignment="1">
      <alignment horizontal="left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R107"/>
  <sheetViews>
    <sheetView tabSelected="1" view="pageBreakPreview" zoomScale="75" zoomScaleNormal="75" workbookViewId="0">
      <pane ySplit="6" topLeftCell="A7" activePane="bottomLeft" state="frozen"/>
      <selection pane="bottomLeft" activeCell="I9" sqref="I9"/>
    </sheetView>
  </sheetViews>
  <sheetFormatPr defaultRowHeight="12.75"/>
  <cols>
    <col min="1" max="1" width="66.140625" customWidth="1"/>
    <col min="2" max="2" width="13" customWidth="1"/>
    <col min="3" max="4" width="13.85546875" customWidth="1"/>
    <col min="5" max="5" width="14.140625" customWidth="1"/>
    <col min="6" max="6" width="13" customWidth="1"/>
    <col min="7" max="7" width="15" bestFit="1" customWidth="1"/>
    <col min="8" max="8" width="17.140625" bestFit="1" customWidth="1"/>
    <col min="9" max="9" width="13.7109375" customWidth="1"/>
    <col min="10" max="10" width="12.85546875" bestFit="1" customWidth="1"/>
    <col min="11" max="11" width="12.85546875" customWidth="1"/>
    <col min="12" max="12" width="12.85546875" bestFit="1" customWidth="1"/>
  </cols>
  <sheetData>
    <row r="1" spans="1:13" ht="22.5" customHeight="1">
      <c r="A1" s="140"/>
      <c r="B1" s="140"/>
      <c r="C1" s="140"/>
      <c r="D1" s="140"/>
      <c r="E1" s="140"/>
      <c r="F1" s="140"/>
      <c r="G1" s="140"/>
      <c r="H1" s="140"/>
      <c r="I1" s="140"/>
      <c r="J1" s="139" t="s">
        <v>68</v>
      </c>
      <c r="K1" s="139"/>
      <c r="L1" s="139"/>
    </row>
    <row r="2" spans="1:13" ht="60" customHeight="1">
      <c r="A2" s="62"/>
      <c r="B2" s="62"/>
      <c r="C2" s="62"/>
      <c r="D2" s="62"/>
      <c r="E2" s="62"/>
      <c r="F2" s="140" t="s">
        <v>69</v>
      </c>
      <c r="G2" s="190"/>
      <c r="H2" s="190"/>
      <c r="I2" s="190"/>
      <c r="J2" s="190"/>
      <c r="K2" s="190"/>
      <c r="L2" s="190"/>
    </row>
    <row r="3" spans="1:13" ht="51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3" ht="21" customHeight="1">
      <c r="A4" s="141" t="s">
        <v>2</v>
      </c>
      <c r="B4" s="147" t="s">
        <v>3</v>
      </c>
      <c r="C4" s="149" t="s">
        <v>53</v>
      </c>
      <c r="D4" s="141" t="s">
        <v>44</v>
      </c>
      <c r="E4" s="141" t="s">
        <v>47</v>
      </c>
      <c r="F4" s="141" t="s">
        <v>48</v>
      </c>
      <c r="G4" s="144" t="s">
        <v>18</v>
      </c>
      <c r="H4" s="145"/>
      <c r="I4" s="145"/>
      <c r="J4" s="145"/>
      <c r="K4" s="145"/>
      <c r="L4" s="146"/>
    </row>
    <row r="5" spans="1:13" ht="22.9" customHeight="1">
      <c r="A5" s="142"/>
      <c r="B5" s="148"/>
      <c r="C5" s="150"/>
      <c r="D5" s="142"/>
      <c r="E5" s="142"/>
      <c r="F5" s="142"/>
      <c r="G5" s="26" t="s">
        <v>32</v>
      </c>
      <c r="H5" s="54" t="s">
        <v>45</v>
      </c>
      <c r="I5" s="54" t="s">
        <v>49</v>
      </c>
      <c r="J5" s="53" t="s">
        <v>50</v>
      </c>
      <c r="K5" s="53" t="s">
        <v>51</v>
      </c>
      <c r="L5" s="53" t="s">
        <v>52</v>
      </c>
    </row>
    <row r="6" spans="1:13" ht="18.75">
      <c r="A6" s="154" t="s">
        <v>20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3" ht="18.75">
      <c r="A7" s="156" t="s">
        <v>23</v>
      </c>
      <c r="B7" s="158" t="s">
        <v>4</v>
      </c>
      <c r="C7" s="4" t="s">
        <v>55</v>
      </c>
      <c r="D7" s="160">
        <v>79420.3</v>
      </c>
      <c r="E7" s="167">
        <v>89875.5</v>
      </c>
      <c r="F7" s="167">
        <v>92795.8</v>
      </c>
      <c r="G7" s="60">
        <v>94457.9</v>
      </c>
      <c r="H7" s="60">
        <v>101841.3</v>
      </c>
      <c r="I7" s="60">
        <v>112488.7</v>
      </c>
      <c r="J7" s="60">
        <v>114644.5</v>
      </c>
      <c r="K7" s="60">
        <v>116671.1</v>
      </c>
      <c r="L7" s="60">
        <v>118233.1</v>
      </c>
      <c r="M7" s="37"/>
    </row>
    <row r="8" spans="1:13" ht="18.75">
      <c r="A8" s="157"/>
      <c r="B8" s="159"/>
      <c r="C8" s="4" t="s">
        <v>56</v>
      </c>
      <c r="D8" s="161"/>
      <c r="E8" s="168"/>
      <c r="F8" s="168"/>
      <c r="G8" s="60">
        <v>94977.4</v>
      </c>
      <c r="H8" s="60">
        <v>102013.5</v>
      </c>
      <c r="I8" s="60">
        <f>H8*I10/100</f>
        <v>112928.94450000001</v>
      </c>
      <c r="J8" s="110">
        <f t="shared" ref="J8:L8" si="0">I8*J10/100</f>
        <v>115300.45233450001</v>
      </c>
      <c r="K8" s="110">
        <f t="shared" si="0"/>
        <v>118067.66319052801</v>
      </c>
      <c r="L8" s="110">
        <f t="shared" si="0"/>
        <v>121019.3547702912</v>
      </c>
      <c r="M8" s="37"/>
    </row>
    <row r="9" spans="1:13" ht="18.75">
      <c r="A9" s="132" t="s">
        <v>57</v>
      </c>
      <c r="B9" s="158" t="s">
        <v>5</v>
      </c>
      <c r="C9" s="4" t="s">
        <v>55</v>
      </c>
      <c r="D9" s="171">
        <v>107.5</v>
      </c>
      <c r="E9" s="173">
        <f>E7/D7*100</f>
        <v>113.16439247900097</v>
      </c>
      <c r="F9" s="173">
        <f>F7/E7*100</f>
        <v>103.2492726048812</v>
      </c>
      <c r="G9" s="67">
        <f>G7/F7*100</f>
        <v>101.7911370988773</v>
      </c>
      <c r="H9" s="67">
        <f t="shared" ref="H9:L9" si="1">H7/G7*100</f>
        <v>107.8166040108874</v>
      </c>
      <c r="I9" s="67">
        <f t="shared" si="1"/>
        <v>110.45489403611303</v>
      </c>
      <c r="J9" s="67">
        <f t="shared" si="1"/>
        <v>101.91645916434273</v>
      </c>
      <c r="K9" s="67">
        <f t="shared" si="1"/>
        <v>101.76772544692507</v>
      </c>
      <c r="L9" s="67">
        <f t="shared" si="1"/>
        <v>101.33880626821895</v>
      </c>
      <c r="M9" s="37"/>
    </row>
    <row r="10" spans="1:13" ht="18.75">
      <c r="A10" s="132"/>
      <c r="B10" s="159"/>
      <c r="C10" s="4" t="s">
        <v>56</v>
      </c>
      <c r="D10" s="172"/>
      <c r="E10" s="174"/>
      <c r="F10" s="174"/>
      <c r="G10" s="67">
        <f>G8/F7*100</f>
        <v>102.35096847055578</v>
      </c>
      <c r="H10" s="67">
        <f t="shared" ref="H10" si="2">H8/G7*100</f>
        <v>107.99890744977392</v>
      </c>
      <c r="I10" s="67">
        <v>110.7</v>
      </c>
      <c r="J10" s="67">
        <v>102.1</v>
      </c>
      <c r="K10" s="67">
        <v>102.4</v>
      </c>
      <c r="L10" s="67">
        <v>102.5</v>
      </c>
      <c r="M10" s="37"/>
    </row>
    <row r="11" spans="1:13" ht="18.75">
      <c r="A11" s="64" t="s">
        <v>15</v>
      </c>
      <c r="B11" s="61"/>
      <c r="C11" s="61"/>
      <c r="D11" s="65"/>
      <c r="E11" s="66"/>
      <c r="F11" s="66"/>
      <c r="G11" s="65"/>
      <c r="H11" s="65"/>
      <c r="I11" s="65"/>
      <c r="J11" s="65"/>
      <c r="K11" s="65"/>
      <c r="L11" s="65"/>
    </row>
    <row r="12" spans="1:13" ht="18.75">
      <c r="A12" s="169" t="s">
        <v>16</v>
      </c>
      <c r="B12" s="136" t="s">
        <v>4</v>
      </c>
      <c r="C12" s="4" t="s">
        <v>55</v>
      </c>
      <c r="D12" s="134">
        <v>64149</v>
      </c>
      <c r="E12" s="134">
        <v>73112.3</v>
      </c>
      <c r="F12" s="134">
        <v>75551.3</v>
      </c>
      <c r="G12" s="55">
        <v>74155.7</v>
      </c>
      <c r="H12" s="55">
        <v>76817.3</v>
      </c>
      <c r="I12" s="55">
        <v>78717.2</v>
      </c>
      <c r="J12" s="55">
        <v>80640.3</v>
      </c>
      <c r="K12" s="55">
        <v>82814.100000000006</v>
      </c>
      <c r="L12" s="55">
        <v>84775.3</v>
      </c>
    </row>
    <row r="13" spans="1:13" ht="18.75">
      <c r="A13" s="170"/>
      <c r="B13" s="136"/>
      <c r="C13" s="4" t="s">
        <v>56</v>
      </c>
      <c r="D13" s="137"/>
      <c r="E13" s="137"/>
      <c r="F13" s="137"/>
      <c r="G13" s="55">
        <v>77844.899999999994</v>
      </c>
      <c r="H13" s="55">
        <v>81045.600000000006</v>
      </c>
      <c r="I13" s="55">
        <v>82775.3</v>
      </c>
      <c r="J13" s="55">
        <v>84775.3</v>
      </c>
      <c r="K13" s="55">
        <v>86015.3</v>
      </c>
      <c r="L13" s="55">
        <v>88917.5</v>
      </c>
    </row>
    <row r="14" spans="1:13" ht="18.75">
      <c r="A14" s="117" t="s">
        <v>57</v>
      </c>
      <c r="B14" s="118" t="s">
        <v>5</v>
      </c>
      <c r="C14" s="69" t="s">
        <v>55</v>
      </c>
      <c r="D14" s="138">
        <v>110.3</v>
      </c>
      <c r="E14" s="138">
        <f>E12/D12*100</f>
        <v>113.97262622955931</v>
      </c>
      <c r="F14" s="138">
        <f>F12/E12*100</f>
        <v>103.33596398964333</v>
      </c>
      <c r="G14" s="79">
        <f>G12/F12*100</f>
        <v>98.152778310896025</v>
      </c>
      <c r="H14" s="79">
        <f t="shared" ref="H14:L14" si="3">H12/G12*100</f>
        <v>103.58920487568723</v>
      </c>
      <c r="I14" s="79">
        <f t="shared" si="3"/>
        <v>102.47327099494514</v>
      </c>
      <c r="J14" s="79">
        <f t="shared" si="3"/>
        <v>102.44304929545258</v>
      </c>
      <c r="K14" s="79">
        <f t="shared" si="3"/>
        <v>102.69567449525859</v>
      </c>
      <c r="L14" s="70">
        <f t="shared" si="3"/>
        <v>102.36819575410468</v>
      </c>
    </row>
    <row r="15" spans="1:13" ht="18.75">
      <c r="A15" s="117"/>
      <c r="B15" s="118"/>
      <c r="C15" s="69" t="s">
        <v>56</v>
      </c>
      <c r="D15" s="138"/>
      <c r="E15" s="138"/>
      <c r="F15" s="138"/>
      <c r="G15" s="79">
        <f>G13/F12*100</f>
        <v>103.03581804681056</v>
      </c>
      <c r="H15" s="79">
        <f t="shared" ref="H15:L15" si="4">H13/G12*100</f>
        <v>109.29112664299576</v>
      </c>
      <c r="I15" s="79">
        <f t="shared" si="4"/>
        <v>107.75606536548408</v>
      </c>
      <c r="J15" s="79">
        <f t="shared" si="4"/>
        <v>107.69603085475603</v>
      </c>
      <c r="K15" s="79">
        <f t="shared" si="4"/>
        <v>106.66540179041992</v>
      </c>
      <c r="L15" s="70">
        <f t="shared" si="4"/>
        <v>107.37000100224479</v>
      </c>
    </row>
    <row r="16" spans="1:13" ht="18.75">
      <c r="A16" s="169" t="s">
        <v>17</v>
      </c>
      <c r="B16" s="136" t="s">
        <v>4</v>
      </c>
      <c r="C16" s="4" t="s">
        <v>55</v>
      </c>
      <c r="D16" s="134">
        <v>316.3</v>
      </c>
      <c r="E16" s="134">
        <v>375.9</v>
      </c>
      <c r="F16" s="134">
        <v>320.10000000000002</v>
      </c>
      <c r="G16" s="59">
        <v>322.5</v>
      </c>
      <c r="H16" s="59">
        <v>335</v>
      </c>
      <c r="I16" s="59">
        <v>335.4</v>
      </c>
      <c r="J16" s="59">
        <v>335.8</v>
      </c>
      <c r="K16" s="59">
        <v>336.1</v>
      </c>
      <c r="L16" s="55">
        <v>336.4</v>
      </c>
    </row>
    <row r="17" spans="1:13" ht="18.75">
      <c r="A17" s="169"/>
      <c r="B17" s="136"/>
      <c r="C17" s="4" t="s">
        <v>56</v>
      </c>
      <c r="D17" s="137"/>
      <c r="E17" s="137"/>
      <c r="F17" s="137"/>
      <c r="G17" s="59">
        <v>331.1</v>
      </c>
      <c r="H17" s="59">
        <v>336.7</v>
      </c>
      <c r="I17" s="59">
        <v>337.5</v>
      </c>
      <c r="J17" s="59">
        <v>339</v>
      </c>
      <c r="K17" s="59">
        <v>340.1</v>
      </c>
      <c r="L17" s="55">
        <v>340.3</v>
      </c>
    </row>
    <row r="18" spans="1:13" ht="18.75">
      <c r="A18" s="117" t="s">
        <v>57</v>
      </c>
      <c r="B18" s="127" t="s">
        <v>5</v>
      </c>
      <c r="C18" s="71" t="s">
        <v>55</v>
      </c>
      <c r="D18" s="130">
        <v>115.1</v>
      </c>
      <c r="E18" s="130">
        <f>E16/D16*100</f>
        <v>118.84287069238064</v>
      </c>
      <c r="F18" s="130">
        <f>F16/E16*100</f>
        <v>85.15562649640863</v>
      </c>
      <c r="G18" s="96">
        <f>G16/F16*100</f>
        <v>100.74976569821929</v>
      </c>
      <c r="H18" s="96">
        <f t="shared" ref="H18:L18" si="5">H16/G16*100</f>
        <v>103.87596899224806</v>
      </c>
      <c r="I18" s="96">
        <f t="shared" si="5"/>
        <v>100.11940298507463</v>
      </c>
      <c r="J18" s="96">
        <f t="shared" si="5"/>
        <v>100.11926058437687</v>
      </c>
      <c r="K18" s="96">
        <f t="shared" si="5"/>
        <v>100.08933889219773</v>
      </c>
      <c r="L18" s="72">
        <f t="shared" si="5"/>
        <v>100.08925914906277</v>
      </c>
    </row>
    <row r="19" spans="1:13" ht="18.75">
      <c r="A19" s="117"/>
      <c r="B19" s="127"/>
      <c r="C19" s="71" t="s">
        <v>56</v>
      </c>
      <c r="D19" s="131"/>
      <c r="E19" s="131"/>
      <c r="F19" s="131"/>
      <c r="G19" s="96">
        <f>G17/F16*100</f>
        <v>103.4364261168385</v>
      </c>
      <c r="H19" s="96">
        <f t="shared" ref="H19:L19" si="6">H17/G16*100</f>
        <v>104.40310077519379</v>
      </c>
      <c r="I19" s="96">
        <f t="shared" si="6"/>
        <v>100.74626865671641</v>
      </c>
      <c r="J19" s="96">
        <f t="shared" si="6"/>
        <v>101.07334525939177</v>
      </c>
      <c r="K19" s="96">
        <f t="shared" si="6"/>
        <v>101.2805241215009</v>
      </c>
      <c r="L19" s="72">
        <f t="shared" si="6"/>
        <v>101.2496280868789</v>
      </c>
    </row>
    <row r="20" spans="1:13" ht="31.5" customHeight="1">
      <c r="A20" s="132" t="s">
        <v>58</v>
      </c>
      <c r="B20" s="133" t="s">
        <v>4</v>
      </c>
      <c r="C20" s="58" t="s">
        <v>55</v>
      </c>
      <c r="D20" s="134">
        <v>5179.8</v>
      </c>
      <c r="E20" s="134">
        <v>5202.3999999999996</v>
      </c>
      <c r="F20" s="134">
        <v>5213</v>
      </c>
      <c r="G20" s="52">
        <v>5221.5</v>
      </c>
      <c r="H20" s="52">
        <v>5226.1000000000004</v>
      </c>
      <c r="I20" s="52">
        <v>5265.3</v>
      </c>
      <c r="J20" s="52">
        <v>5317.3</v>
      </c>
      <c r="K20" s="52">
        <v>5317.3</v>
      </c>
      <c r="L20" s="52">
        <v>5317.3</v>
      </c>
      <c r="M20" s="1"/>
    </row>
    <row r="21" spans="1:13" ht="30.75" customHeight="1">
      <c r="A21" s="132"/>
      <c r="B21" s="133"/>
      <c r="C21" s="58" t="s">
        <v>56</v>
      </c>
      <c r="D21" s="135"/>
      <c r="E21" s="135"/>
      <c r="F21" s="135"/>
      <c r="G21" s="59">
        <v>5234.1000000000004</v>
      </c>
      <c r="H21" s="59">
        <v>5278.8</v>
      </c>
      <c r="I21" s="59">
        <v>5311.4</v>
      </c>
      <c r="J21" s="52">
        <v>5421.6</v>
      </c>
      <c r="K21" s="52">
        <v>5421.7</v>
      </c>
      <c r="L21" s="52">
        <v>5421.7</v>
      </c>
      <c r="M21" s="1"/>
    </row>
    <row r="22" spans="1:13" ht="21" customHeight="1">
      <c r="A22" s="117" t="s">
        <v>57</v>
      </c>
      <c r="B22" s="127" t="s">
        <v>5</v>
      </c>
      <c r="C22" s="71" t="s">
        <v>55</v>
      </c>
      <c r="D22" s="128">
        <v>100.7</v>
      </c>
      <c r="E22" s="128">
        <v>100.4</v>
      </c>
      <c r="F22" s="128">
        <v>100.2</v>
      </c>
      <c r="G22" s="73">
        <f>G20/F20*100</f>
        <v>100.16305390370228</v>
      </c>
      <c r="H22" s="73">
        <f t="shared" ref="H22:L22" si="7">H20/G20*100</f>
        <v>100.08809729005075</v>
      </c>
      <c r="I22" s="73">
        <f t="shared" si="7"/>
        <v>100.75008132259238</v>
      </c>
      <c r="J22" s="73">
        <f t="shared" si="7"/>
        <v>100.98759804759463</v>
      </c>
      <c r="K22" s="73">
        <f t="shared" si="7"/>
        <v>100</v>
      </c>
      <c r="L22" s="73">
        <f t="shared" si="7"/>
        <v>100</v>
      </c>
      <c r="M22" s="1"/>
    </row>
    <row r="23" spans="1:13" ht="21.75" customHeight="1">
      <c r="A23" s="117"/>
      <c r="B23" s="127"/>
      <c r="C23" s="71" t="s">
        <v>56</v>
      </c>
      <c r="D23" s="129"/>
      <c r="E23" s="129"/>
      <c r="F23" s="129"/>
      <c r="G23" s="73">
        <f>G21/F20*100</f>
        <v>100.40475733742566</v>
      </c>
      <c r="H23" s="73">
        <f t="shared" ref="H23:L23" si="8">H21/G20*100</f>
        <v>101.09738580867567</v>
      </c>
      <c r="I23" s="73">
        <f t="shared" si="8"/>
        <v>101.6321922657431</v>
      </c>
      <c r="J23" s="73">
        <f t="shared" si="8"/>
        <v>102.9684918238277</v>
      </c>
      <c r="K23" s="73">
        <f t="shared" si="8"/>
        <v>101.9634024787016</v>
      </c>
      <c r="L23" s="73">
        <f t="shared" si="8"/>
        <v>101.9634024787016</v>
      </c>
      <c r="M23" s="1"/>
    </row>
    <row r="24" spans="1:13" ht="21.75" customHeight="1">
      <c r="A24" s="125" t="s">
        <v>27</v>
      </c>
      <c r="B24" s="122" t="s">
        <v>4</v>
      </c>
      <c r="C24" s="4" t="s">
        <v>55</v>
      </c>
      <c r="D24" s="126">
        <v>23704.7</v>
      </c>
      <c r="E24" s="126">
        <v>20918.900000000001</v>
      </c>
      <c r="F24" s="126">
        <v>14168.3</v>
      </c>
      <c r="G24" s="78">
        <v>9001.2999999999993</v>
      </c>
      <c r="H24" s="78">
        <v>9323.4</v>
      </c>
      <c r="I24" s="78">
        <v>10827.7</v>
      </c>
      <c r="J24" s="78">
        <v>14039.7</v>
      </c>
      <c r="K24" s="78">
        <f t="shared" ref="K24:L24" si="9">J24*1.02</f>
        <v>14320.494000000001</v>
      </c>
      <c r="L24" s="60">
        <f t="shared" si="9"/>
        <v>14606.903880000002</v>
      </c>
      <c r="M24" s="1"/>
    </row>
    <row r="25" spans="1:13" ht="21.75" customHeight="1">
      <c r="A25" s="125"/>
      <c r="B25" s="122"/>
      <c r="C25" s="4" t="s">
        <v>56</v>
      </c>
      <c r="D25" s="126"/>
      <c r="E25" s="126"/>
      <c r="F25" s="126"/>
      <c r="G25" s="78">
        <v>9321.6</v>
      </c>
      <c r="H25" s="78">
        <f>G25*H27/100</f>
        <v>9675.8207999999995</v>
      </c>
      <c r="I25" s="78">
        <f>H25*I27/100</f>
        <v>11369.08944</v>
      </c>
      <c r="J25" s="110">
        <f t="shared" ref="J25:L25" si="10">I25*J27/100</f>
        <v>14779.816272</v>
      </c>
      <c r="K25" s="110">
        <f t="shared" si="10"/>
        <v>15326.669474064</v>
      </c>
      <c r="L25" s="110">
        <f t="shared" si="10"/>
        <v>15970.389591974688</v>
      </c>
      <c r="M25" s="1"/>
    </row>
    <row r="26" spans="1:13" ht="21.75" customHeight="1">
      <c r="A26" s="117" t="s">
        <v>57</v>
      </c>
      <c r="B26" s="118" t="s">
        <v>5</v>
      </c>
      <c r="C26" s="69" t="s">
        <v>55</v>
      </c>
      <c r="D26" s="119">
        <v>101.2</v>
      </c>
      <c r="E26" s="119">
        <f>E24/D24*100</f>
        <v>88.247900205444495</v>
      </c>
      <c r="F26" s="119">
        <f>F24/E24*100</f>
        <v>67.729660737419266</v>
      </c>
      <c r="G26" s="97">
        <f>G24/F24*100</f>
        <v>63.531263454331146</v>
      </c>
      <c r="H26" s="97">
        <f t="shared" ref="H26:L26" si="11">H24/G24*100</f>
        <v>103.57837201293148</v>
      </c>
      <c r="I26" s="97">
        <f t="shared" si="11"/>
        <v>116.13467190080873</v>
      </c>
      <c r="J26" s="97">
        <f t="shared" si="11"/>
        <v>129.66465639055386</v>
      </c>
      <c r="K26" s="97">
        <f t="shared" si="11"/>
        <v>102</v>
      </c>
      <c r="L26" s="97">
        <f t="shared" si="11"/>
        <v>102</v>
      </c>
      <c r="M26" s="1"/>
    </row>
    <row r="27" spans="1:13" ht="19.5" customHeight="1">
      <c r="A27" s="117"/>
      <c r="B27" s="118"/>
      <c r="C27" s="69" t="s">
        <v>56</v>
      </c>
      <c r="D27" s="120"/>
      <c r="E27" s="120"/>
      <c r="F27" s="120"/>
      <c r="G27" s="97">
        <f>G25/F24*100</f>
        <v>65.791943987634369</v>
      </c>
      <c r="H27" s="97">
        <v>103.8</v>
      </c>
      <c r="I27" s="97">
        <v>117.5</v>
      </c>
      <c r="J27" s="97">
        <v>130</v>
      </c>
      <c r="K27" s="97">
        <v>103.7</v>
      </c>
      <c r="L27" s="97">
        <v>104.2</v>
      </c>
      <c r="M27" s="27"/>
    </row>
    <row r="28" spans="1:13" ht="31.5" customHeight="1">
      <c r="A28" s="121" t="s">
        <v>43</v>
      </c>
      <c r="B28" s="122" t="s">
        <v>4</v>
      </c>
      <c r="C28" s="74" t="s">
        <v>55</v>
      </c>
      <c r="D28" s="123">
        <v>63902.2</v>
      </c>
      <c r="E28" s="123">
        <f t="shared" ref="E28:J28" si="12">E12*0.8986</f>
        <v>65698.712780000002</v>
      </c>
      <c r="F28" s="123">
        <f t="shared" si="12"/>
        <v>67890.398180000004</v>
      </c>
      <c r="G28" s="75">
        <f t="shared" si="12"/>
        <v>66636.312019999998</v>
      </c>
      <c r="H28" s="75">
        <f t="shared" si="12"/>
        <v>69028.025779999996</v>
      </c>
      <c r="I28" s="75">
        <f t="shared" si="12"/>
        <v>70735.27592</v>
      </c>
      <c r="J28" s="75">
        <f t="shared" si="12"/>
        <v>72463.373579999999</v>
      </c>
      <c r="K28" s="75">
        <v>74207.199999999997</v>
      </c>
      <c r="L28" s="75">
        <f>L12*0.8986</f>
        <v>76179.084579999995</v>
      </c>
    </row>
    <row r="29" spans="1:13" ht="28.5" customHeight="1">
      <c r="A29" s="121"/>
      <c r="B29" s="122"/>
      <c r="C29" s="74" t="s">
        <v>56</v>
      </c>
      <c r="D29" s="124"/>
      <c r="E29" s="124"/>
      <c r="F29" s="124"/>
      <c r="G29" s="75">
        <v>69951.399999999994</v>
      </c>
      <c r="H29" s="75">
        <v>74381.899999999994</v>
      </c>
      <c r="I29" s="75">
        <v>76179.100000000006</v>
      </c>
      <c r="J29" s="75">
        <f t="shared" ref="J29:L29" si="13">I29*1.03</f>
        <v>78464.473000000013</v>
      </c>
      <c r="K29" s="75">
        <f t="shared" si="13"/>
        <v>80818.407190000013</v>
      </c>
      <c r="L29" s="75">
        <f t="shared" si="13"/>
        <v>83242.959405700021</v>
      </c>
    </row>
    <row r="30" spans="1:13" ht="21.75" customHeight="1">
      <c r="A30" s="117" t="s">
        <v>57</v>
      </c>
      <c r="B30" s="127" t="s">
        <v>5</v>
      </c>
      <c r="C30" s="71" t="s">
        <v>55</v>
      </c>
      <c r="D30" s="119">
        <v>103.5</v>
      </c>
      <c r="E30" s="119">
        <f>E28/D28*100</f>
        <v>102.81134730885636</v>
      </c>
      <c r="F30" s="119">
        <f>F28/E28*100</f>
        <v>103.33596398964333</v>
      </c>
      <c r="G30" s="97">
        <f>G28/F28*100</f>
        <v>98.152778310896025</v>
      </c>
      <c r="H30" s="97">
        <f t="shared" ref="H30:L30" si="14">H28/G28*100</f>
        <v>103.58920487568723</v>
      </c>
      <c r="I30" s="97">
        <f t="shared" si="14"/>
        <v>102.47327099494517</v>
      </c>
      <c r="J30" s="97">
        <f t="shared" si="14"/>
        <v>102.44304929545258</v>
      </c>
      <c r="K30" s="97">
        <f t="shared" si="14"/>
        <v>102.40649356198522</v>
      </c>
      <c r="L30" s="97">
        <f t="shared" si="14"/>
        <v>102.65726853997994</v>
      </c>
    </row>
    <row r="31" spans="1:13" ht="20.25" customHeight="1">
      <c r="A31" s="117"/>
      <c r="B31" s="127"/>
      <c r="C31" s="71" t="s">
        <v>56</v>
      </c>
      <c r="D31" s="120"/>
      <c r="E31" s="120"/>
      <c r="F31" s="120"/>
      <c r="G31" s="97">
        <f>G29/F28*100</f>
        <v>103.03577807061257</v>
      </c>
      <c r="H31" s="97">
        <f t="shared" ref="H31:L31" si="15">H29/G28*100</f>
        <v>111.6236744579671</v>
      </c>
      <c r="I31" s="97">
        <f t="shared" si="15"/>
        <v>110.35966788734663</v>
      </c>
      <c r="J31" s="97">
        <f t="shared" si="15"/>
        <v>110.92693423397621</v>
      </c>
      <c r="K31" s="97">
        <f t="shared" si="15"/>
        <v>111.53000915804176</v>
      </c>
      <c r="L31" s="97">
        <f t="shared" si="15"/>
        <v>112.17639178637656</v>
      </c>
    </row>
    <row r="32" spans="1:13" ht="22.5" customHeight="1">
      <c r="A32" s="162" t="s">
        <v>59</v>
      </c>
      <c r="B32" s="164" t="s">
        <v>5</v>
      </c>
      <c r="C32" s="74" t="s">
        <v>55</v>
      </c>
      <c r="D32" s="134">
        <v>102.7</v>
      </c>
      <c r="E32" s="134">
        <v>104.3</v>
      </c>
      <c r="F32" s="134">
        <v>102.9</v>
      </c>
      <c r="G32" s="67">
        <v>102.4</v>
      </c>
      <c r="H32" s="67">
        <v>102.6</v>
      </c>
      <c r="I32" s="67">
        <v>10.8</v>
      </c>
      <c r="J32" s="67">
        <v>102.9</v>
      </c>
      <c r="K32" s="67">
        <v>103</v>
      </c>
      <c r="L32" s="67">
        <v>103.4</v>
      </c>
    </row>
    <row r="33" spans="1:12" ht="18.75">
      <c r="A33" s="163"/>
      <c r="B33" s="165"/>
      <c r="C33" s="80" t="s">
        <v>56</v>
      </c>
      <c r="D33" s="166"/>
      <c r="E33" s="166"/>
      <c r="F33" s="166"/>
      <c r="G33" s="59">
        <v>103</v>
      </c>
      <c r="H33" s="59">
        <v>103.2</v>
      </c>
      <c r="I33" s="59">
        <v>103.4</v>
      </c>
      <c r="J33" s="59">
        <v>103.7</v>
      </c>
      <c r="K33" s="59">
        <v>103.7</v>
      </c>
      <c r="L33" s="59">
        <v>103.7</v>
      </c>
    </row>
    <row r="34" spans="1:12" ht="18.75">
      <c r="A34" s="12" t="s">
        <v>13</v>
      </c>
      <c r="B34" s="5"/>
      <c r="C34" s="8"/>
      <c r="D34" s="28"/>
      <c r="E34" s="50"/>
      <c r="F34" s="28"/>
      <c r="G34" s="57"/>
      <c r="H34" s="57"/>
      <c r="I34" s="57"/>
      <c r="J34" s="57"/>
      <c r="K34" s="57"/>
      <c r="L34" s="57"/>
    </row>
    <row r="35" spans="1:12" ht="18.75">
      <c r="A35" s="11" t="s">
        <v>35</v>
      </c>
      <c r="B35" s="5"/>
      <c r="C35" s="5"/>
      <c r="D35" s="33"/>
      <c r="E35" s="51"/>
      <c r="F35" s="33"/>
      <c r="G35" s="34"/>
      <c r="H35" s="34"/>
      <c r="I35" s="33"/>
      <c r="J35" s="34"/>
      <c r="K35" s="34"/>
      <c r="L35" s="34"/>
    </row>
    <row r="36" spans="1:12" ht="18.75">
      <c r="A36" s="177" t="s">
        <v>36</v>
      </c>
      <c r="B36" s="178" t="s">
        <v>4</v>
      </c>
      <c r="C36" s="5" t="s">
        <v>55</v>
      </c>
      <c r="D36" s="175">
        <v>61709</v>
      </c>
      <c r="E36" s="175">
        <v>63291.7</v>
      </c>
      <c r="F36" s="175">
        <v>65403.1</v>
      </c>
      <c r="G36" s="28">
        <v>64195</v>
      </c>
      <c r="H36" s="28">
        <f>G36*102/100</f>
        <v>65478.9</v>
      </c>
      <c r="I36" s="28">
        <f t="shared" ref="I36:L36" si="16">H36*102/100</f>
        <v>66788.478000000003</v>
      </c>
      <c r="J36" s="28">
        <f t="shared" si="16"/>
        <v>68124.247560000003</v>
      </c>
      <c r="K36" s="28">
        <f t="shared" si="16"/>
        <v>69486.732511199996</v>
      </c>
      <c r="L36" s="28">
        <f t="shared" si="16"/>
        <v>70876.467161423992</v>
      </c>
    </row>
    <row r="37" spans="1:12" ht="18.75">
      <c r="A37" s="179"/>
      <c r="B37" s="180"/>
      <c r="C37" s="5" t="s">
        <v>56</v>
      </c>
      <c r="D37" s="176"/>
      <c r="E37" s="176"/>
      <c r="F37" s="176"/>
      <c r="G37" s="28">
        <v>67388.600000000006</v>
      </c>
      <c r="H37" s="28">
        <v>71656.800000000003</v>
      </c>
      <c r="I37" s="28">
        <v>73388.100000000006</v>
      </c>
      <c r="J37" s="28">
        <f>I37*1.02</f>
        <v>74855.862000000008</v>
      </c>
      <c r="K37" s="28">
        <f t="shared" ref="K37:L37" si="17">J37*1.02</f>
        <v>76352.979240000015</v>
      </c>
      <c r="L37" s="28">
        <f t="shared" si="17"/>
        <v>77880.038824800024</v>
      </c>
    </row>
    <row r="38" spans="1:12" ht="18.75">
      <c r="A38" s="117" t="s">
        <v>57</v>
      </c>
      <c r="B38" s="118" t="s">
        <v>5</v>
      </c>
      <c r="C38" s="69" t="s">
        <v>55</v>
      </c>
      <c r="D38" s="181">
        <v>103.2</v>
      </c>
      <c r="E38" s="181">
        <f>E36/D36*100</f>
        <v>102.56477985383007</v>
      </c>
      <c r="F38" s="181">
        <f>F36/E36*100</f>
        <v>103.33598244319555</v>
      </c>
      <c r="G38" s="98">
        <f>G36/F36*100</f>
        <v>98.152839850098843</v>
      </c>
      <c r="H38" s="98">
        <f t="shared" ref="H38:L38" si="18">H36/G36*100</f>
        <v>102</v>
      </c>
      <c r="I38" s="98">
        <f t="shared" si="18"/>
        <v>102</v>
      </c>
      <c r="J38" s="98">
        <f t="shared" si="18"/>
        <v>102</v>
      </c>
      <c r="K38" s="98">
        <f t="shared" si="18"/>
        <v>101.99999999999999</v>
      </c>
      <c r="L38" s="98">
        <f t="shared" si="18"/>
        <v>102</v>
      </c>
    </row>
    <row r="39" spans="1:12" ht="18.75">
      <c r="A39" s="117"/>
      <c r="B39" s="118"/>
      <c r="C39" s="69" t="s">
        <v>56</v>
      </c>
      <c r="D39" s="182"/>
      <c r="E39" s="182"/>
      <c r="F39" s="182"/>
      <c r="G39" s="98">
        <f>G37/F36*100</f>
        <v>103.03578882346555</v>
      </c>
      <c r="H39" s="98">
        <f t="shared" ref="H39:L39" si="19">H37/G36*100</f>
        <v>111.62364670145651</v>
      </c>
      <c r="I39" s="98">
        <f t="shared" si="19"/>
        <v>112.07900560333177</v>
      </c>
      <c r="J39" s="98">
        <f t="shared" si="19"/>
        <v>112.07900560333177</v>
      </c>
      <c r="K39" s="98">
        <f t="shared" si="19"/>
        <v>112.07900560333177</v>
      </c>
      <c r="L39" s="98">
        <f t="shared" si="19"/>
        <v>112.07900560333179</v>
      </c>
    </row>
    <row r="40" spans="1:12" ht="18.75">
      <c r="A40" s="177" t="s">
        <v>0</v>
      </c>
      <c r="B40" s="178" t="s">
        <v>5</v>
      </c>
      <c r="C40" s="5" t="s">
        <v>55</v>
      </c>
      <c r="D40" s="175">
        <v>111.4</v>
      </c>
      <c r="E40" s="175">
        <v>108.4</v>
      </c>
      <c r="F40" s="175">
        <v>102.3</v>
      </c>
      <c r="G40" s="28">
        <v>102.4</v>
      </c>
      <c r="H40" s="28">
        <v>102.6</v>
      </c>
      <c r="I40" s="28">
        <v>102.9</v>
      </c>
      <c r="J40" s="28">
        <v>102.9</v>
      </c>
      <c r="K40" s="28">
        <v>103.1</v>
      </c>
      <c r="L40" s="28">
        <v>104.5</v>
      </c>
    </row>
    <row r="41" spans="1:12" ht="18.75">
      <c r="A41" s="163"/>
      <c r="B41" s="165"/>
      <c r="C41" s="5" t="s">
        <v>56</v>
      </c>
      <c r="D41" s="166"/>
      <c r="E41" s="166"/>
      <c r="F41" s="166"/>
      <c r="G41" s="28">
        <v>103.4</v>
      </c>
      <c r="H41" s="28">
        <v>105.4</v>
      </c>
      <c r="I41" s="28">
        <v>106.5</v>
      </c>
      <c r="J41" s="30">
        <v>108.9</v>
      </c>
      <c r="K41" s="30">
        <v>108.9</v>
      </c>
      <c r="L41" s="30">
        <v>109</v>
      </c>
    </row>
    <row r="42" spans="1:12" ht="21.75" customHeight="1">
      <c r="A42" s="11" t="s">
        <v>37</v>
      </c>
      <c r="B42" s="5"/>
      <c r="C42" s="5"/>
      <c r="D42" s="28"/>
      <c r="E42" s="50"/>
      <c r="F42" s="28"/>
      <c r="G42" s="30"/>
      <c r="H42" s="30"/>
      <c r="I42" s="28"/>
      <c r="J42" s="30"/>
      <c r="K42" s="30"/>
      <c r="L42" s="30"/>
    </row>
    <row r="43" spans="1:12" ht="18.75">
      <c r="A43" s="177" t="s">
        <v>36</v>
      </c>
      <c r="B43" s="178" t="s">
        <v>4</v>
      </c>
      <c r="C43" s="5" t="s">
        <v>55</v>
      </c>
      <c r="D43" s="175">
        <v>335.8</v>
      </c>
      <c r="E43" s="175">
        <v>371.4</v>
      </c>
      <c r="F43" s="175">
        <f t="shared" ref="F43:J43" si="20">E43/E28*F28</f>
        <v>383.78977025753528</v>
      </c>
      <c r="G43" s="28">
        <f t="shared" si="20"/>
        <v>376.70032238077579</v>
      </c>
      <c r="H43" s="28">
        <f t="shared" si="20"/>
        <v>390.22086871839616</v>
      </c>
      <c r="I43" s="28">
        <f t="shared" si="20"/>
        <v>399.87208828063126</v>
      </c>
      <c r="J43" s="28">
        <f t="shared" si="20"/>
        <v>409.64116051608272</v>
      </c>
      <c r="K43" s="28">
        <v>415.6</v>
      </c>
      <c r="L43" s="28">
        <f>J43/J28*L28</f>
        <v>430.64636757426581</v>
      </c>
    </row>
    <row r="44" spans="1:12" ht="18.75">
      <c r="A44" s="179"/>
      <c r="B44" s="180"/>
      <c r="C44" s="5" t="s">
        <v>56</v>
      </c>
      <c r="D44" s="176"/>
      <c r="E44" s="176"/>
      <c r="F44" s="176"/>
      <c r="G44" s="28">
        <f>G43*102.1/100</f>
        <v>384.61102915077208</v>
      </c>
      <c r="H44" s="28">
        <f t="shared" ref="H44:L44" si="21">H43*102.1/100</f>
        <v>398.41550696148244</v>
      </c>
      <c r="I44" s="28">
        <f t="shared" si="21"/>
        <v>408.26940213452451</v>
      </c>
      <c r="J44" s="28">
        <f t="shared" si="21"/>
        <v>418.24362488692043</v>
      </c>
      <c r="K44" s="28">
        <f t="shared" si="21"/>
        <v>424.32760000000002</v>
      </c>
      <c r="L44" s="28">
        <f t="shared" si="21"/>
        <v>439.68994129332538</v>
      </c>
    </row>
    <row r="45" spans="1:12" ht="18.75">
      <c r="A45" s="117" t="s">
        <v>57</v>
      </c>
      <c r="B45" s="118" t="s">
        <v>5</v>
      </c>
      <c r="C45" s="69" t="s">
        <v>55</v>
      </c>
      <c r="D45" s="181">
        <v>105.9</v>
      </c>
      <c r="E45" s="181">
        <f>E43/D43*100</f>
        <v>110.60154854079809</v>
      </c>
      <c r="F45" s="181">
        <f>F43/E43*100</f>
        <v>103.33596398964333</v>
      </c>
      <c r="G45" s="98">
        <f>G43/F43*100</f>
        <v>98.152778310896025</v>
      </c>
      <c r="H45" s="98">
        <f t="shared" ref="H45:L45" si="22">H43/G43*100</f>
        <v>103.58920487568723</v>
      </c>
      <c r="I45" s="98">
        <f t="shared" si="22"/>
        <v>102.47327099494514</v>
      </c>
      <c r="J45" s="98">
        <f t="shared" si="22"/>
        <v>102.44304929545258</v>
      </c>
      <c r="K45" s="98">
        <f t="shared" si="22"/>
        <v>101.45464861890589</v>
      </c>
      <c r="L45" s="98">
        <f t="shared" si="22"/>
        <v>103.62039643269148</v>
      </c>
    </row>
    <row r="46" spans="1:12" ht="18.75">
      <c r="A46" s="117"/>
      <c r="B46" s="118"/>
      <c r="C46" s="69" t="s">
        <v>56</v>
      </c>
      <c r="D46" s="182"/>
      <c r="E46" s="182"/>
      <c r="F46" s="182"/>
      <c r="G46" s="98">
        <f>G44/F43*100</f>
        <v>100.21398665542485</v>
      </c>
      <c r="H46" s="98">
        <f t="shared" ref="H46:L46" si="23">H44/G43*100</f>
        <v>105.76457817807668</v>
      </c>
      <c r="I46" s="98">
        <f t="shared" si="23"/>
        <v>104.625209685839</v>
      </c>
      <c r="J46" s="98">
        <f t="shared" si="23"/>
        <v>104.59435333065707</v>
      </c>
      <c r="K46" s="98">
        <f t="shared" si="23"/>
        <v>103.58519623990293</v>
      </c>
      <c r="L46" s="98">
        <f t="shared" si="23"/>
        <v>105.796424757778</v>
      </c>
    </row>
    <row r="47" spans="1:12" ht="18.75">
      <c r="A47" s="177" t="s">
        <v>0</v>
      </c>
      <c r="B47" s="178" t="s">
        <v>5</v>
      </c>
      <c r="C47" s="5" t="s">
        <v>55</v>
      </c>
      <c r="D47" s="175">
        <v>94.8</v>
      </c>
      <c r="E47" s="175">
        <v>95.3</v>
      </c>
      <c r="F47" s="175">
        <v>100.2</v>
      </c>
      <c r="G47" s="28">
        <v>99.2</v>
      </c>
      <c r="H47" s="28">
        <v>100.3</v>
      </c>
      <c r="I47" s="28">
        <v>101.4</v>
      </c>
      <c r="J47" s="28">
        <v>102.7</v>
      </c>
      <c r="K47" s="28">
        <v>102.9</v>
      </c>
      <c r="L47" s="28">
        <v>103.2</v>
      </c>
    </row>
    <row r="48" spans="1:12" ht="18.75">
      <c r="A48" s="163"/>
      <c r="B48" s="165"/>
      <c r="C48" s="5" t="s">
        <v>56</v>
      </c>
      <c r="D48" s="166"/>
      <c r="E48" s="166"/>
      <c r="F48" s="166"/>
      <c r="G48" s="30">
        <v>101.1</v>
      </c>
      <c r="H48" s="30">
        <v>102.3</v>
      </c>
      <c r="I48" s="28">
        <v>102.5</v>
      </c>
      <c r="J48" s="30">
        <v>104.2</v>
      </c>
      <c r="K48" s="30">
        <v>104.2</v>
      </c>
      <c r="L48" s="30">
        <v>104.2</v>
      </c>
    </row>
    <row r="49" spans="1:13" ht="75">
      <c r="A49" s="24" t="s">
        <v>60</v>
      </c>
      <c r="B49" s="5"/>
      <c r="C49" s="5"/>
      <c r="D49" s="28"/>
      <c r="E49" s="50"/>
      <c r="F49" s="29"/>
      <c r="G49" s="30"/>
      <c r="H49" s="31"/>
      <c r="I49" s="29"/>
      <c r="J49" s="30"/>
      <c r="K49" s="30"/>
      <c r="L49" s="30"/>
    </row>
    <row r="50" spans="1:13" ht="18.75">
      <c r="A50" s="177" t="s">
        <v>38</v>
      </c>
      <c r="B50" s="178" t="s">
        <v>4</v>
      </c>
      <c r="C50" s="5" t="s">
        <v>55</v>
      </c>
      <c r="D50" s="175">
        <v>1925.4</v>
      </c>
      <c r="E50" s="175">
        <v>2109.9</v>
      </c>
      <c r="F50" s="175">
        <f t="shared" ref="F50:G50" si="24">E50/E28*F28</f>
        <v>2180.2855042174847</v>
      </c>
      <c r="G50" s="28">
        <f t="shared" si="24"/>
        <v>2140.0107974991897</v>
      </c>
      <c r="H50" s="28">
        <f>G50*101/100</f>
        <v>2161.4109054741816</v>
      </c>
      <c r="I50" s="28">
        <f t="shared" ref="I50:L50" si="25">H50*101/100</f>
        <v>2183.0250145289233</v>
      </c>
      <c r="J50" s="28">
        <f t="shared" si="25"/>
        <v>2204.8552646742128</v>
      </c>
      <c r="K50" s="28">
        <f t="shared" si="25"/>
        <v>2226.9038173209551</v>
      </c>
      <c r="L50" s="28">
        <f t="shared" si="25"/>
        <v>2249.1728554941647</v>
      </c>
    </row>
    <row r="51" spans="1:13" ht="18.75">
      <c r="A51" s="179"/>
      <c r="B51" s="180"/>
      <c r="C51" s="5" t="s">
        <v>56</v>
      </c>
      <c r="D51" s="176"/>
      <c r="E51" s="176"/>
      <c r="F51" s="176"/>
      <c r="G51" s="28">
        <v>2216.8000000000002</v>
      </c>
      <c r="H51" s="28">
        <v>2271.6</v>
      </c>
      <c r="I51" s="28">
        <v>2327.1</v>
      </c>
      <c r="J51" s="28">
        <v>2446.5</v>
      </c>
      <c r="K51" s="28">
        <f>J51*101/100</f>
        <v>2470.9650000000001</v>
      </c>
      <c r="L51" s="28">
        <f>K51*101/100</f>
        <v>2495.6746500000004</v>
      </c>
    </row>
    <row r="52" spans="1:13" ht="18.75">
      <c r="A52" s="117" t="s">
        <v>57</v>
      </c>
      <c r="B52" s="118" t="s">
        <v>5</v>
      </c>
      <c r="C52" s="69" t="s">
        <v>55</v>
      </c>
      <c r="D52" s="181">
        <v>104</v>
      </c>
      <c r="E52" s="181">
        <f>E50/D50*100</f>
        <v>109.58242443128701</v>
      </c>
      <c r="F52" s="181">
        <f>F50/E50*100</f>
        <v>103.33596398964333</v>
      </c>
      <c r="G52" s="98">
        <f>G50/F50*100</f>
        <v>98.152778310896039</v>
      </c>
      <c r="H52" s="98">
        <f t="shared" ref="H52:L52" si="26">H50/G50*100</f>
        <v>101</v>
      </c>
      <c r="I52" s="98">
        <f t="shared" si="26"/>
        <v>101</v>
      </c>
      <c r="J52" s="98">
        <f t="shared" si="26"/>
        <v>101</v>
      </c>
      <c r="K52" s="98">
        <f t="shared" si="26"/>
        <v>101</v>
      </c>
      <c r="L52" s="98">
        <f t="shared" si="26"/>
        <v>101</v>
      </c>
    </row>
    <row r="53" spans="1:13" ht="18.75">
      <c r="A53" s="117"/>
      <c r="B53" s="118"/>
      <c r="C53" s="69" t="s">
        <v>56</v>
      </c>
      <c r="D53" s="182"/>
      <c r="E53" s="182"/>
      <c r="F53" s="182"/>
      <c r="G53" s="98">
        <f>G51/F50*100</f>
        <v>101.67475753573937</v>
      </c>
      <c r="H53" s="98">
        <f t="shared" ref="H53:L53" si="27">H51/G50*100</f>
        <v>106.14899712910724</v>
      </c>
      <c r="I53" s="98">
        <f t="shared" si="27"/>
        <v>107.66578414618799</v>
      </c>
      <c r="J53" s="98">
        <f t="shared" si="27"/>
        <v>112.06926094376119</v>
      </c>
      <c r="K53" s="98">
        <f t="shared" si="27"/>
        <v>112.06926094376119</v>
      </c>
      <c r="L53" s="98">
        <f t="shared" si="27"/>
        <v>112.06926094376119</v>
      </c>
    </row>
    <row r="54" spans="1:13" ht="18.75">
      <c r="A54" s="177" t="s">
        <v>0</v>
      </c>
      <c r="B54" s="178" t="s">
        <v>5</v>
      </c>
      <c r="C54" s="5" t="s">
        <v>55</v>
      </c>
      <c r="D54" s="175">
        <v>102.7</v>
      </c>
      <c r="E54" s="175">
        <v>103.5</v>
      </c>
      <c r="F54" s="175">
        <v>102.6</v>
      </c>
      <c r="G54" s="28">
        <v>102.8</v>
      </c>
      <c r="H54" s="28">
        <v>103</v>
      </c>
      <c r="I54" s="28">
        <v>103</v>
      </c>
      <c r="J54" s="28">
        <v>103</v>
      </c>
      <c r="K54" s="28">
        <v>103</v>
      </c>
      <c r="L54" s="28">
        <v>103</v>
      </c>
    </row>
    <row r="55" spans="1:13" ht="18.75">
      <c r="A55" s="163"/>
      <c r="B55" s="180"/>
      <c r="C55" s="5" t="s">
        <v>56</v>
      </c>
      <c r="D55" s="176"/>
      <c r="E55" s="166"/>
      <c r="F55" s="166"/>
      <c r="G55" s="30">
        <v>103</v>
      </c>
      <c r="H55" s="31">
        <v>103.4</v>
      </c>
      <c r="I55" s="29">
        <v>104.2</v>
      </c>
      <c r="J55" s="29">
        <v>104.2</v>
      </c>
      <c r="K55" s="29">
        <v>104.2</v>
      </c>
      <c r="L55" s="29">
        <v>104.2</v>
      </c>
    </row>
    <row r="56" spans="1:13" ht="18.75">
      <c r="A56" s="15" t="s">
        <v>39</v>
      </c>
      <c r="B56" s="6"/>
      <c r="C56" s="6"/>
      <c r="D56" s="28"/>
      <c r="E56" s="50"/>
      <c r="F56" s="29"/>
      <c r="G56" s="28"/>
      <c r="H56" s="29"/>
      <c r="I56" s="29"/>
      <c r="J56" s="28"/>
      <c r="K56" s="28"/>
      <c r="L56" s="28"/>
    </row>
    <row r="57" spans="1:13" ht="18.75">
      <c r="A57" s="16" t="s">
        <v>40</v>
      </c>
      <c r="B57" s="5" t="s">
        <v>4</v>
      </c>
      <c r="C57" s="5"/>
      <c r="D57" s="28">
        <v>662.9</v>
      </c>
      <c r="E57" s="28">
        <v>2151.8000000000002</v>
      </c>
      <c r="F57" s="28">
        <f>E57/E28*F28</f>
        <v>2223.5832731291453</v>
      </c>
      <c r="G57" s="28">
        <f>F57/F28*G28</f>
        <v>2182.5087606326156</v>
      </c>
      <c r="H57" s="28">
        <f>G57/G28*H28</f>
        <v>2260.8434714815426</v>
      </c>
      <c r="I57" s="28">
        <f>H57/H28*I28</f>
        <v>2316.7602573028066</v>
      </c>
      <c r="J57" s="28">
        <f>I57/I28*J28</f>
        <v>2373.3598524461681</v>
      </c>
      <c r="K57" s="28">
        <v>2454.1999999999998</v>
      </c>
      <c r="L57" s="28">
        <f>J57/J28*L28</f>
        <v>2495.0588415355555</v>
      </c>
    </row>
    <row r="58" spans="1:13" ht="18.75">
      <c r="A58" s="16" t="s">
        <v>7</v>
      </c>
      <c r="B58" s="5" t="s">
        <v>8</v>
      </c>
      <c r="C58" s="5"/>
      <c r="D58" s="28">
        <v>662.9</v>
      </c>
      <c r="E58" s="28">
        <v>2151.8000000000002</v>
      </c>
      <c r="F58" s="28">
        <v>2223.6</v>
      </c>
      <c r="G58" s="28">
        <v>2182.5</v>
      </c>
      <c r="H58" s="28">
        <v>2291.1</v>
      </c>
      <c r="I58" s="28">
        <v>2385.3000000000002</v>
      </c>
      <c r="J58" s="28">
        <v>2436.1999999999998</v>
      </c>
      <c r="K58" s="28">
        <v>2495.1</v>
      </c>
      <c r="L58" s="28">
        <v>2503.3000000000002</v>
      </c>
    </row>
    <row r="59" spans="1:13" ht="18.75">
      <c r="A59" s="16" t="s">
        <v>9</v>
      </c>
      <c r="B59" s="5" t="s">
        <v>8</v>
      </c>
      <c r="C59" s="5"/>
      <c r="D59" s="89">
        <v>7.0000000000000007E-2</v>
      </c>
      <c r="E59" s="89">
        <v>0.08</v>
      </c>
      <c r="F59" s="89">
        <v>0.08</v>
      </c>
      <c r="G59" s="89">
        <v>0.08</v>
      </c>
      <c r="H59" s="89">
        <v>0.08</v>
      </c>
      <c r="I59" s="89">
        <v>0.08</v>
      </c>
      <c r="J59" s="89">
        <v>0.08</v>
      </c>
      <c r="K59" s="89">
        <v>0.08</v>
      </c>
      <c r="L59" s="89">
        <v>0.08</v>
      </c>
    </row>
    <row r="60" spans="1:13" ht="37.5">
      <c r="A60" s="15" t="s">
        <v>41</v>
      </c>
      <c r="B60" s="5"/>
      <c r="C60" s="7"/>
      <c r="D60" s="59"/>
      <c r="E60" s="88"/>
      <c r="F60" s="88"/>
      <c r="G60" s="67"/>
      <c r="H60" s="67"/>
      <c r="I60" s="59"/>
      <c r="J60" s="67"/>
      <c r="K60" s="67"/>
      <c r="L60" s="23"/>
      <c r="M60" s="32"/>
    </row>
    <row r="61" spans="1:13" ht="18.75">
      <c r="A61" s="183" t="s">
        <v>10</v>
      </c>
      <c r="B61" s="178" t="s">
        <v>4</v>
      </c>
      <c r="C61" s="63" t="s">
        <v>55</v>
      </c>
      <c r="D61" s="184">
        <v>2474.3000000000002</v>
      </c>
      <c r="E61" s="184">
        <v>2576.5</v>
      </c>
      <c r="F61" s="184">
        <v>2572.1999999999998</v>
      </c>
      <c r="G61" s="56">
        <v>2529.8000000000002</v>
      </c>
      <c r="H61" s="56">
        <v>2443.1</v>
      </c>
      <c r="I61" s="56">
        <v>2605.1999999999998</v>
      </c>
      <c r="J61" s="56">
        <v>2711.3</v>
      </c>
      <c r="K61" s="56">
        <v>2711.3</v>
      </c>
      <c r="L61" s="65">
        <v>2711.3</v>
      </c>
      <c r="M61" s="32"/>
    </row>
    <row r="62" spans="1:13" ht="18.75">
      <c r="A62" s="163"/>
      <c r="B62" s="165"/>
      <c r="C62" s="8" t="s">
        <v>56</v>
      </c>
      <c r="D62" s="185"/>
      <c r="E62" s="185"/>
      <c r="F62" s="185"/>
      <c r="G62" s="93">
        <f>F61*101/100</f>
        <v>2597.922</v>
      </c>
      <c r="H62" s="93">
        <f t="shared" ref="H62:L62" si="28">G61*101/100</f>
        <v>2555.098</v>
      </c>
      <c r="I62" s="93">
        <f t="shared" si="28"/>
        <v>2467.5309999999999</v>
      </c>
      <c r="J62" s="93">
        <f t="shared" si="28"/>
        <v>2631.2519999999995</v>
      </c>
      <c r="K62" s="93">
        <f t="shared" si="28"/>
        <v>2738.4130000000005</v>
      </c>
      <c r="L62" s="93">
        <f t="shared" si="28"/>
        <v>2738.4130000000005</v>
      </c>
      <c r="M62" s="32"/>
    </row>
    <row r="63" spans="1:13" ht="18.75">
      <c r="A63" s="117" t="s">
        <v>57</v>
      </c>
      <c r="B63" s="118" t="s">
        <v>5</v>
      </c>
      <c r="C63" s="69" t="s">
        <v>55</v>
      </c>
      <c r="D63" s="186">
        <v>102.7</v>
      </c>
      <c r="E63" s="186">
        <f>E61/D61*100</f>
        <v>104.13046114052457</v>
      </c>
      <c r="F63" s="186">
        <f>F61/E61*100</f>
        <v>99.833106928003104</v>
      </c>
      <c r="G63" s="99">
        <f>G61/F61*100</f>
        <v>98.351605629422295</v>
      </c>
      <c r="H63" s="99">
        <f t="shared" ref="H63:L63" si="29">H61/G61*100</f>
        <v>96.572851608822816</v>
      </c>
      <c r="I63" s="99">
        <f t="shared" si="29"/>
        <v>106.63501289345503</v>
      </c>
      <c r="J63" s="99">
        <f t="shared" si="29"/>
        <v>104.07262398280363</v>
      </c>
      <c r="K63" s="99">
        <f t="shared" si="29"/>
        <v>100</v>
      </c>
      <c r="L63" s="99">
        <f t="shared" si="29"/>
        <v>100</v>
      </c>
      <c r="M63" s="92"/>
    </row>
    <row r="64" spans="1:13" ht="18.75">
      <c r="A64" s="117"/>
      <c r="B64" s="118"/>
      <c r="C64" s="69" t="s">
        <v>56</v>
      </c>
      <c r="D64" s="186"/>
      <c r="E64" s="186"/>
      <c r="F64" s="186"/>
      <c r="G64" s="100">
        <f>G62/F61*100</f>
        <v>101</v>
      </c>
      <c r="H64" s="100">
        <f t="shared" ref="H64:L64" si="30">H62/G61*100</f>
        <v>101</v>
      </c>
      <c r="I64" s="100">
        <f t="shared" si="30"/>
        <v>101</v>
      </c>
      <c r="J64" s="100">
        <f t="shared" si="30"/>
        <v>100.99999999999997</v>
      </c>
      <c r="K64" s="100">
        <f t="shared" si="30"/>
        <v>101</v>
      </c>
      <c r="L64" s="100">
        <f t="shared" si="30"/>
        <v>101</v>
      </c>
      <c r="M64" s="92"/>
    </row>
    <row r="65" spans="1:18" ht="18.75">
      <c r="A65" s="13" t="s">
        <v>11</v>
      </c>
      <c r="B65" s="6"/>
      <c r="C65" s="6"/>
      <c r="D65" s="57"/>
      <c r="E65" s="91"/>
      <c r="F65" s="57"/>
      <c r="G65" s="90"/>
      <c r="H65" s="90"/>
      <c r="I65" s="57"/>
      <c r="J65" s="90"/>
      <c r="K65" s="90"/>
      <c r="L65" s="90"/>
      <c r="M65" s="32"/>
    </row>
    <row r="66" spans="1:18" ht="19.5">
      <c r="A66" s="21" t="s">
        <v>42</v>
      </c>
      <c r="B66" s="5" t="s">
        <v>12</v>
      </c>
      <c r="C66" s="5"/>
      <c r="D66" s="35">
        <v>234</v>
      </c>
      <c r="E66" s="35">
        <v>234</v>
      </c>
      <c r="F66" s="35">
        <v>234</v>
      </c>
      <c r="G66" s="35">
        <v>234</v>
      </c>
      <c r="H66" s="35">
        <v>234</v>
      </c>
      <c r="I66" s="35">
        <v>234</v>
      </c>
      <c r="J66" s="35">
        <v>234</v>
      </c>
      <c r="K66" s="35">
        <v>234</v>
      </c>
      <c r="L66" s="35">
        <v>234</v>
      </c>
      <c r="M66" s="32"/>
    </row>
    <row r="67" spans="1:18" ht="37.5">
      <c r="A67" s="14" t="s">
        <v>24</v>
      </c>
      <c r="B67" s="5"/>
      <c r="C67" s="5"/>
      <c r="D67" s="28">
        <v>4.5</v>
      </c>
      <c r="E67" s="28">
        <v>4.5</v>
      </c>
      <c r="F67" s="28">
        <v>4.5</v>
      </c>
      <c r="G67" s="28">
        <v>4.5</v>
      </c>
      <c r="H67" s="28">
        <v>4.5</v>
      </c>
      <c r="I67" s="28">
        <v>4.5</v>
      </c>
      <c r="J67" s="28">
        <v>4.5</v>
      </c>
      <c r="K67" s="28">
        <v>4.5</v>
      </c>
      <c r="L67" s="28">
        <v>4.5</v>
      </c>
      <c r="M67" s="32"/>
    </row>
    <row r="68" spans="1:18" ht="18.75">
      <c r="A68" s="14" t="s">
        <v>19</v>
      </c>
      <c r="B68" s="5" t="s">
        <v>12</v>
      </c>
      <c r="C68" s="5"/>
      <c r="D68" s="35">
        <v>604</v>
      </c>
      <c r="E68" s="35">
        <v>550</v>
      </c>
      <c r="F68" s="35">
        <v>600</v>
      </c>
      <c r="G68" s="35">
        <v>600</v>
      </c>
      <c r="H68" s="35">
        <v>600</v>
      </c>
      <c r="I68" s="35">
        <v>602</v>
      </c>
      <c r="J68" s="35">
        <v>610</v>
      </c>
      <c r="K68" s="35">
        <v>613</v>
      </c>
      <c r="L68" s="35">
        <v>618</v>
      </c>
      <c r="M68" s="32"/>
    </row>
    <row r="69" spans="1:18" ht="39">
      <c r="A69" s="20" t="s">
        <v>1</v>
      </c>
      <c r="B69" s="7" t="s">
        <v>4</v>
      </c>
      <c r="C69" s="7"/>
      <c r="D69" s="38">
        <v>4828.7</v>
      </c>
      <c r="E69" s="38">
        <v>6233.8</v>
      </c>
      <c r="F69" s="38">
        <v>6802.5</v>
      </c>
      <c r="G69" s="38">
        <v>6802.5</v>
      </c>
      <c r="H69" s="38">
        <v>6810</v>
      </c>
      <c r="I69" s="38">
        <v>7892</v>
      </c>
      <c r="J69" s="38">
        <v>9311</v>
      </c>
      <c r="K69" s="38">
        <v>9512.4</v>
      </c>
      <c r="L69" s="38">
        <v>9811.2000000000007</v>
      </c>
      <c r="M69" s="32"/>
    </row>
    <row r="70" spans="1:18" ht="12.75" customHeight="1">
      <c r="A70" s="117" t="s">
        <v>57</v>
      </c>
      <c r="B70" s="188" t="s">
        <v>5</v>
      </c>
      <c r="C70" s="189"/>
      <c r="D70" s="181">
        <v>115.4</v>
      </c>
      <c r="E70" s="181">
        <f>E69/D69*100</f>
        <v>129.0989293184501</v>
      </c>
      <c r="F70" s="181">
        <f t="shared" ref="F70:L70" si="31">F69/E69*100</f>
        <v>109.12284641791523</v>
      </c>
      <c r="G70" s="181">
        <f t="shared" si="31"/>
        <v>100</v>
      </c>
      <c r="H70" s="181">
        <f t="shared" si="31"/>
        <v>100.11025358324146</v>
      </c>
      <c r="I70" s="181">
        <f t="shared" si="31"/>
        <v>115.8883994126285</v>
      </c>
      <c r="J70" s="181">
        <f t="shared" si="31"/>
        <v>117.98023314749113</v>
      </c>
      <c r="K70" s="181">
        <f t="shared" si="31"/>
        <v>102.16303297175384</v>
      </c>
      <c r="L70" s="181">
        <f t="shared" si="31"/>
        <v>103.14116311340989</v>
      </c>
    </row>
    <row r="71" spans="1:18" ht="9.75" customHeight="1">
      <c r="A71" s="117"/>
      <c r="B71" s="165"/>
      <c r="C71" s="165"/>
      <c r="D71" s="187"/>
      <c r="E71" s="187"/>
      <c r="F71" s="187"/>
      <c r="G71" s="187"/>
      <c r="H71" s="187"/>
      <c r="I71" s="187"/>
      <c r="J71" s="187"/>
      <c r="K71" s="187"/>
      <c r="L71" s="187"/>
    </row>
    <row r="72" spans="1:18" ht="18.75">
      <c r="A72" s="94" t="s">
        <v>61</v>
      </c>
      <c r="B72" s="95" t="s">
        <v>25</v>
      </c>
      <c r="C72" s="41"/>
      <c r="D72" s="41">
        <v>18.7</v>
      </c>
      <c r="E72" s="41">
        <v>17.7</v>
      </c>
      <c r="F72" s="41">
        <v>17.5</v>
      </c>
      <c r="G72" s="41">
        <v>17.8</v>
      </c>
      <c r="H72" s="41">
        <v>18</v>
      </c>
      <c r="I72" s="41">
        <v>18.2</v>
      </c>
      <c r="J72" s="41">
        <v>18.5</v>
      </c>
      <c r="K72" s="41">
        <v>19</v>
      </c>
      <c r="L72" s="111">
        <v>19.8</v>
      </c>
    </row>
    <row r="73" spans="1:18" ht="18.75">
      <c r="A73" s="76" t="s">
        <v>57</v>
      </c>
      <c r="B73" s="77" t="s">
        <v>5</v>
      </c>
      <c r="C73" s="81"/>
      <c r="D73" s="104">
        <v>94.9</v>
      </c>
      <c r="E73" s="104">
        <f t="shared" ref="E73:L73" si="32">E72/D72*100</f>
        <v>94.652406417112303</v>
      </c>
      <c r="F73" s="104">
        <f t="shared" si="32"/>
        <v>98.870056497175142</v>
      </c>
      <c r="G73" s="104">
        <f t="shared" si="32"/>
        <v>101.71428571428571</v>
      </c>
      <c r="H73" s="104">
        <f t="shared" si="32"/>
        <v>101.12359550561798</v>
      </c>
      <c r="I73" s="104">
        <f t="shared" si="32"/>
        <v>101.11111111111111</v>
      </c>
      <c r="J73" s="104">
        <f t="shared" si="32"/>
        <v>101.64835164835165</v>
      </c>
      <c r="K73" s="104">
        <f t="shared" si="32"/>
        <v>102.70270270270269</v>
      </c>
      <c r="L73" s="104">
        <f t="shared" si="32"/>
        <v>104.21052631578948</v>
      </c>
    </row>
    <row r="74" spans="1:18" ht="39.75" customHeight="1">
      <c r="A74" s="19" t="s">
        <v>21</v>
      </c>
      <c r="B74" s="8" t="s">
        <v>25</v>
      </c>
      <c r="C74" s="8"/>
      <c r="D74" s="41">
        <v>14.6</v>
      </c>
      <c r="E74" s="83">
        <v>14.9</v>
      </c>
      <c r="F74" s="83">
        <v>16.600000000000001</v>
      </c>
      <c r="G74" s="83">
        <v>16.600000000000001</v>
      </c>
      <c r="H74" s="83">
        <v>16.600000000000001</v>
      </c>
      <c r="I74" s="83">
        <v>17</v>
      </c>
      <c r="J74" s="83">
        <v>17.600000000000001</v>
      </c>
      <c r="K74" s="83">
        <v>17.7</v>
      </c>
      <c r="L74" s="83">
        <v>17.899999999999999</v>
      </c>
      <c r="M74" s="3"/>
    </row>
    <row r="75" spans="1:18" ht="24.75" customHeight="1">
      <c r="A75" s="105" t="s">
        <v>57</v>
      </c>
      <c r="B75" s="95" t="s">
        <v>5</v>
      </c>
      <c r="C75" s="95"/>
      <c r="D75" s="103">
        <v>100.2</v>
      </c>
      <c r="E75" s="106">
        <f>E74/D74*100</f>
        <v>102.05479452054796</v>
      </c>
      <c r="F75" s="106">
        <f t="shared" ref="F75:L75" si="33">F74/E74*100</f>
        <v>111.40939597315437</v>
      </c>
      <c r="G75" s="106">
        <f t="shared" si="33"/>
        <v>100</v>
      </c>
      <c r="H75" s="106">
        <f t="shared" si="33"/>
        <v>100</v>
      </c>
      <c r="I75" s="106">
        <f t="shared" si="33"/>
        <v>102.40963855421685</v>
      </c>
      <c r="J75" s="106">
        <f t="shared" si="33"/>
        <v>103.5294117647059</v>
      </c>
      <c r="K75" s="106">
        <f t="shared" si="33"/>
        <v>100.56818181818181</v>
      </c>
      <c r="L75" s="106">
        <f t="shared" si="33"/>
        <v>101.12994350282484</v>
      </c>
      <c r="M75" s="3"/>
    </row>
    <row r="76" spans="1:18" ht="39">
      <c r="A76" s="10" t="s">
        <v>26</v>
      </c>
      <c r="B76" s="5" t="s">
        <v>5</v>
      </c>
      <c r="C76" s="5"/>
      <c r="D76" s="42">
        <v>0.6</v>
      </c>
      <c r="E76" s="84">
        <v>0.54</v>
      </c>
      <c r="F76" s="84">
        <v>0.54</v>
      </c>
      <c r="G76" s="84">
        <v>0.54</v>
      </c>
      <c r="H76" s="84">
        <v>0.54</v>
      </c>
      <c r="I76" s="84">
        <v>0.51</v>
      </c>
      <c r="J76" s="84">
        <v>0.4</v>
      </c>
      <c r="K76" s="84">
        <v>0.38</v>
      </c>
      <c r="L76" s="84">
        <v>0.32</v>
      </c>
      <c r="M76" s="3"/>
    </row>
    <row r="77" spans="1:18" ht="58.5">
      <c r="A77" s="9" t="s">
        <v>22</v>
      </c>
      <c r="B77" s="5" t="s">
        <v>6</v>
      </c>
      <c r="C77" s="7"/>
      <c r="D77" s="38">
        <v>74393.899999999994</v>
      </c>
      <c r="E77" s="87">
        <v>75343.3</v>
      </c>
      <c r="F77" s="87">
        <f>E77*1.06</f>
        <v>79863.898000000001</v>
      </c>
      <c r="G77" s="87">
        <v>83857.100000000006</v>
      </c>
      <c r="H77" s="87">
        <v>85534.2</v>
      </c>
      <c r="I77" s="87">
        <v>88100.3</v>
      </c>
      <c r="J77" s="87">
        <v>89144.5</v>
      </c>
      <c r="K77" s="87">
        <v>92110.3</v>
      </c>
      <c r="L77" s="87">
        <v>95815.7</v>
      </c>
      <c r="M77" s="85"/>
      <c r="N77" s="36"/>
      <c r="O77" s="36"/>
      <c r="P77" s="36"/>
      <c r="R77" s="36"/>
    </row>
    <row r="78" spans="1:18" ht="18.75">
      <c r="A78" s="68" t="s">
        <v>57</v>
      </c>
      <c r="B78" s="69" t="s">
        <v>5</v>
      </c>
      <c r="C78" s="69"/>
      <c r="D78" s="59">
        <v>101.9</v>
      </c>
      <c r="E78" s="67">
        <f>E77/D77*100</f>
        <v>101.2761799018468</v>
      </c>
      <c r="F78" s="67">
        <f t="shared" ref="F78:L78" si="34">F77/E77*100</f>
        <v>106</v>
      </c>
      <c r="G78" s="67">
        <f t="shared" si="34"/>
        <v>105.00000889012455</v>
      </c>
      <c r="H78" s="67">
        <f t="shared" si="34"/>
        <v>101.99994991479551</v>
      </c>
      <c r="I78" s="67">
        <f t="shared" si="34"/>
        <v>103.00008651510157</v>
      </c>
      <c r="J78" s="67">
        <f t="shared" si="34"/>
        <v>101.18524000485809</v>
      </c>
      <c r="K78" s="67">
        <f t="shared" si="34"/>
        <v>103.32695791664096</v>
      </c>
      <c r="L78" s="67">
        <f t="shared" si="34"/>
        <v>104.02278572537489</v>
      </c>
      <c r="M78" s="85"/>
      <c r="N78" s="36"/>
      <c r="O78" s="36"/>
      <c r="P78" s="36"/>
      <c r="Q78" s="36"/>
      <c r="R78" s="36"/>
    </row>
    <row r="79" spans="1:18" ht="18.75">
      <c r="A79" s="82" t="s">
        <v>13</v>
      </c>
      <c r="B79" s="5"/>
      <c r="C79" s="63"/>
      <c r="D79" s="59"/>
      <c r="E79" s="88"/>
      <c r="F79" s="59"/>
      <c r="G79" s="59"/>
      <c r="H79" s="59"/>
      <c r="I79" s="59"/>
      <c r="J79" s="59"/>
      <c r="K79" s="59"/>
      <c r="L79" s="59"/>
      <c r="M79" s="36"/>
    </row>
    <row r="80" spans="1:18" ht="18.75">
      <c r="A80" s="17" t="s">
        <v>16</v>
      </c>
      <c r="B80" s="5" t="s">
        <v>6</v>
      </c>
      <c r="C80" s="63"/>
      <c r="D80" s="59">
        <v>89324.6</v>
      </c>
      <c r="E80" s="59">
        <v>96179.6</v>
      </c>
      <c r="F80" s="59">
        <f>E80*112.4/100</f>
        <v>108105.87040000001</v>
      </c>
      <c r="G80" s="59">
        <f t="shared" ref="G80:J80" si="35">F80*102.4/100</f>
        <v>110700.41128960002</v>
      </c>
      <c r="H80" s="59">
        <f t="shared" si="35"/>
        <v>113357.22116055041</v>
      </c>
      <c r="I80" s="59">
        <f t="shared" si="35"/>
        <v>116077.79446840362</v>
      </c>
      <c r="J80" s="59">
        <f t="shared" si="35"/>
        <v>118863.66153564531</v>
      </c>
      <c r="K80" s="59">
        <v>120115.4</v>
      </c>
      <c r="L80" s="59">
        <f>J80*102.4/100</f>
        <v>121716.38941250081</v>
      </c>
      <c r="M80" s="36"/>
    </row>
    <row r="81" spans="1:13" ht="18.75">
      <c r="A81" s="68" t="s">
        <v>57</v>
      </c>
      <c r="B81" s="69" t="s">
        <v>5</v>
      </c>
      <c r="C81" s="63"/>
      <c r="D81" s="79">
        <v>108.1</v>
      </c>
      <c r="E81" s="79">
        <f>E80/D80*100</f>
        <v>107.67425770728332</v>
      </c>
      <c r="F81" s="79">
        <f t="shared" ref="F81:L81" si="36">F80/E80*100</f>
        <v>112.4</v>
      </c>
      <c r="G81" s="79">
        <f t="shared" si="36"/>
        <v>102.4</v>
      </c>
      <c r="H81" s="79">
        <f t="shared" si="36"/>
        <v>102.4</v>
      </c>
      <c r="I81" s="79">
        <f t="shared" si="36"/>
        <v>102.4</v>
      </c>
      <c r="J81" s="79">
        <f t="shared" si="36"/>
        <v>102.4</v>
      </c>
      <c r="K81" s="79">
        <f t="shared" si="36"/>
        <v>101.05308758638509</v>
      </c>
      <c r="L81" s="79">
        <f t="shared" si="36"/>
        <v>101.33287606127175</v>
      </c>
      <c r="M81" s="36"/>
    </row>
    <row r="82" spans="1:13" ht="18.75">
      <c r="A82" s="39" t="s">
        <v>17</v>
      </c>
      <c r="B82" s="7" t="s">
        <v>6</v>
      </c>
      <c r="C82" s="63"/>
      <c r="D82" s="59">
        <v>40374.6</v>
      </c>
      <c r="E82" s="59">
        <v>43818.1</v>
      </c>
      <c r="F82" s="59">
        <f>E82*103.1/100</f>
        <v>45176.461099999993</v>
      </c>
      <c r="G82" s="59">
        <f t="shared" ref="G82:J82" si="37">F82*103.1/100</f>
        <v>46576.931394099993</v>
      </c>
      <c r="H82" s="59">
        <f t="shared" si="37"/>
        <v>48020.816267317088</v>
      </c>
      <c r="I82" s="59">
        <f t="shared" si="37"/>
        <v>49509.461571603912</v>
      </c>
      <c r="J82" s="59">
        <f t="shared" si="37"/>
        <v>51044.254880323635</v>
      </c>
      <c r="K82" s="59">
        <v>51945.5</v>
      </c>
      <c r="L82" s="59">
        <f>J82*103.1/100</f>
        <v>52626.626781613668</v>
      </c>
      <c r="M82" s="36"/>
    </row>
    <row r="83" spans="1:13" ht="18.75">
      <c r="A83" s="68" t="s">
        <v>57</v>
      </c>
      <c r="B83" s="69" t="s">
        <v>5</v>
      </c>
      <c r="C83" s="63"/>
      <c r="D83" s="79">
        <v>105.4</v>
      </c>
      <c r="E83" s="79">
        <f>E82/D82*100</f>
        <v>108.52887706627435</v>
      </c>
      <c r="F83" s="79">
        <f t="shared" ref="F83:L83" si="38">F82/E82*100</f>
        <v>103.1</v>
      </c>
      <c r="G83" s="79">
        <f t="shared" si="38"/>
        <v>103.1</v>
      </c>
      <c r="H83" s="79">
        <f t="shared" si="38"/>
        <v>103.1</v>
      </c>
      <c r="I83" s="79">
        <f t="shared" si="38"/>
        <v>103.1</v>
      </c>
      <c r="J83" s="79">
        <f t="shared" si="38"/>
        <v>103.10000000000001</v>
      </c>
      <c r="K83" s="79">
        <f t="shared" si="38"/>
        <v>101.76561519369689</v>
      </c>
      <c r="L83" s="79">
        <f t="shared" si="38"/>
        <v>101.31123346895048</v>
      </c>
      <c r="M83" s="36"/>
    </row>
    <row r="84" spans="1:13" ht="37.5">
      <c r="A84" s="44" t="s">
        <v>33</v>
      </c>
      <c r="B84" s="63" t="s">
        <v>6</v>
      </c>
      <c r="C84" s="63"/>
      <c r="D84" s="59">
        <v>46967.3</v>
      </c>
      <c r="E84" s="59">
        <v>55581</v>
      </c>
      <c r="F84" s="59">
        <f>E84*104.2/100</f>
        <v>57915.402000000002</v>
      </c>
      <c r="G84" s="59">
        <f t="shared" ref="G84" si="39">F84*104.2/100</f>
        <v>60347.848884000006</v>
      </c>
      <c r="H84" s="59">
        <f t="shared" ref="H84" si="40">G84*104.2/100</f>
        <v>62882.458537128012</v>
      </c>
      <c r="I84" s="59">
        <f t="shared" ref="I84" si="41">H84*104.2/100</f>
        <v>65523.521795687389</v>
      </c>
      <c r="J84" s="59">
        <v>68275.5</v>
      </c>
      <c r="K84" s="59">
        <v>71143.100000000006</v>
      </c>
      <c r="L84" s="59">
        <v>71945.5</v>
      </c>
      <c r="M84" s="36"/>
    </row>
    <row r="85" spans="1:13" ht="18.75">
      <c r="A85" s="68" t="s">
        <v>57</v>
      </c>
      <c r="B85" s="69" t="s">
        <v>5</v>
      </c>
      <c r="C85" s="63"/>
      <c r="D85" s="79">
        <v>107.1</v>
      </c>
      <c r="E85" s="79">
        <f>E84/D84*100</f>
        <v>118.33978108173133</v>
      </c>
      <c r="F85" s="79">
        <f t="shared" ref="F85:L85" si="42">F84/E84*100</f>
        <v>104.2</v>
      </c>
      <c r="G85" s="79">
        <f t="shared" si="42"/>
        <v>104.2</v>
      </c>
      <c r="H85" s="79">
        <f t="shared" si="42"/>
        <v>104.2</v>
      </c>
      <c r="I85" s="79">
        <f t="shared" si="42"/>
        <v>104.2</v>
      </c>
      <c r="J85" s="79">
        <f t="shared" si="42"/>
        <v>104.19998517920588</v>
      </c>
      <c r="K85" s="79">
        <f t="shared" si="42"/>
        <v>104.20004247497272</v>
      </c>
      <c r="L85" s="79">
        <f t="shared" si="42"/>
        <v>101.12786763579319</v>
      </c>
      <c r="M85" s="36"/>
    </row>
    <row r="86" spans="1:13" ht="39" customHeight="1">
      <c r="A86" s="86" t="s">
        <v>34</v>
      </c>
      <c r="B86" s="4" t="s">
        <v>6</v>
      </c>
      <c r="C86" s="63"/>
      <c r="D86" s="59">
        <v>31515</v>
      </c>
      <c r="E86" s="59">
        <v>33788</v>
      </c>
      <c r="F86" s="59">
        <f>E86*101.2/100</f>
        <v>34193.455999999998</v>
      </c>
      <c r="G86" s="59">
        <f t="shared" ref="G86:L86" si="43">F86*101.2/100</f>
        <v>34603.777472000002</v>
      </c>
      <c r="H86" s="59">
        <f t="shared" si="43"/>
        <v>35019.022801664003</v>
      </c>
      <c r="I86" s="59">
        <f t="shared" si="43"/>
        <v>35439.251075283973</v>
      </c>
      <c r="J86" s="59">
        <f t="shared" si="43"/>
        <v>35864.522088187383</v>
      </c>
      <c r="K86" s="59">
        <f t="shared" si="43"/>
        <v>36294.896353245633</v>
      </c>
      <c r="L86" s="59">
        <f t="shared" si="43"/>
        <v>36730.435109484584</v>
      </c>
      <c r="M86" s="36"/>
    </row>
    <row r="87" spans="1:13" ht="18.75">
      <c r="A87" s="68" t="s">
        <v>57</v>
      </c>
      <c r="B87" s="69" t="s">
        <v>5</v>
      </c>
      <c r="C87" s="63"/>
      <c r="D87" s="79">
        <v>105.6</v>
      </c>
      <c r="E87" s="79">
        <f>E86/D86*100</f>
        <v>107.21243852133904</v>
      </c>
      <c r="F87" s="79">
        <f t="shared" ref="F87:L87" si="44">F86/E86*100</f>
        <v>101.2</v>
      </c>
      <c r="G87" s="79">
        <f t="shared" si="44"/>
        <v>101.2</v>
      </c>
      <c r="H87" s="79">
        <f t="shared" si="44"/>
        <v>101.2</v>
      </c>
      <c r="I87" s="79">
        <f t="shared" si="44"/>
        <v>101.2</v>
      </c>
      <c r="J87" s="79">
        <f t="shared" si="44"/>
        <v>101.2</v>
      </c>
      <c r="K87" s="79">
        <f t="shared" si="44"/>
        <v>101.2</v>
      </c>
      <c r="L87" s="79">
        <f t="shared" si="44"/>
        <v>101.2</v>
      </c>
      <c r="M87" s="45"/>
    </row>
    <row r="88" spans="1:13" ht="75.75" customHeight="1">
      <c r="A88" s="18" t="s">
        <v>31</v>
      </c>
      <c r="B88" s="5" t="s">
        <v>6</v>
      </c>
      <c r="C88" s="5"/>
      <c r="D88" s="28">
        <v>36891</v>
      </c>
      <c r="E88" s="28">
        <v>38659</v>
      </c>
      <c r="F88" s="28">
        <v>40206</v>
      </c>
      <c r="G88" s="28">
        <v>42216.3</v>
      </c>
      <c r="H88" s="28">
        <v>44749.3</v>
      </c>
      <c r="I88" s="28">
        <v>45060.6</v>
      </c>
      <c r="J88" s="28">
        <f>I88*J89/100</f>
        <v>45511.205999999998</v>
      </c>
      <c r="K88" s="28">
        <f t="shared" ref="K88:L88" si="45">J88*K89/100</f>
        <v>45966.318059999998</v>
      </c>
      <c r="L88" s="28">
        <f t="shared" si="45"/>
        <v>46425.981240599991</v>
      </c>
      <c r="M88" s="43"/>
    </row>
    <row r="89" spans="1:13" ht="22.5" customHeight="1">
      <c r="A89" s="18" t="s">
        <v>57</v>
      </c>
      <c r="B89" s="5" t="s">
        <v>5</v>
      </c>
      <c r="C89" s="5"/>
      <c r="D89" s="98">
        <v>105.1</v>
      </c>
      <c r="E89" s="98">
        <f>E88/D88*100</f>
        <v>104.79249681494132</v>
      </c>
      <c r="F89" s="98">
        <f t="shared" ref="F89:I89" si="46">F88/E88*100</f>
        <v>104.00165550065961</v>
      </c>
      <c r="G89" s="98">
        <f t="shared" si="46"/>
        <v>105</v>
      </c>
      <c r="H89" s="98">
        <f t="shared" si="46"/>
        <v>106.00005211257265</v>
      </c>
      <c r="I89" s="98">
        <f t="shared" si="46"/>
        <v>100.69565333982877</v>
      </c>
      <c r="J89" s="98">
        <v>101</v>
      </c>
      <c r="K89" s="98">
        <v>101</v>
      </c>
      <c r="L89" s="98">
        <v>101</v>
      </c>
      <c r="M89" s="107"/>
    </row>
    <row r="90" spans="1:13" ht="18.75">
      <c r="A90" s="101" t="s">
        <v>30</v>
      </c>
      <c r="B90" s="5"/>
      <c r="C90" s="5"/>
      <c r="D90" s="28"/>
      <c r="E90" s="28"/>
      <c r="F90" s="28"/>
      <c r="G90" s="28"/>
      <c r="H90" s="28"/>
      <c r="I90" s="28"/>
      <c r="J90" s="28"/>
      <c r="K90" s="28"/>
      <c r="L90" s="28"/>
      <c r="M90" s="43"/>
    </row>
    <row r="91" spans="1:13" ht="37.5">
      <c r="A91" s="25" t="s">
        <v>65</v>
      </c>
      <c r="B91" s="5" t="s">
        <v>6</v>
      </c>
      <c r="C91" s="5"/>
      <c r="D91" s="28">
        <v>31480</v>
      </c>
      <c r="E91" s="28">
        <v>38904</v>
      </c>
      <c r="F91" s="28">
        <v>39051.199999999997</v>
      </c>
      <c r="G91" s="28">
        <v>42334.5</v>
      </c>
      <c r="H91" s="28">
        <v>45181.2</v>
      </c>
      <c r="I91" s="28">
        <v>45615.7</v>
      </c>
      <c r="J91" s="28">
        <f>I91*J92/100</f>
        <v>46071.856999999989</v>
      </c>
      <c r="K91" s="28">
        <f t="shared" ref="K91:L91" si="47">J91*K92/100</f>
        <v>46532.575569999994</v>
      </c>
      <c r="L91" s="28">
        <f t="shared" si="47"/>
        <v>46997.901325699997</v>
      </c>
      <c r="M91" s="43"/>
    </row>
    <row r="92" spans="1:13" ht="18.75">
      <c r="A92" s="64" t="s">
        <v>57</v>
      </c>
      <c r="B92" s="108" t="s">
        <v>5</v>
      </c>
      <c r="C92" s="108"/>
      <c r="D92" s="98">
        <v>118.3</v>
      </c>
      <c r="E92" s="98">
        <f>E91/D91*100</f>
        <v>123.58322744599745</v>
      </c>
      <c r="F92" s="98">
        <f>F91/E91*100</f>
        <v>100.37836726300637</v>
      </c>
      <c r="G92" s="98">
        <f t="shared" ref="G92:I92" si="48">G91/F91*100</f>
        <v>108.40768017372066</v>
      </c>
      <c r="H92" s="98">
        <f t="shared" si="48"/>
        <v>106.72430287354284</v>
      </c>
      <c r="I92" s="98">
        <f t="shared" si="48"/>
        <v>100.96168317795897</v>
      </c>
      <c r="J92" s="98">
        <v>101</v>
      </c>
      <c r="K92" s="98">
        <v>101</v>
      </c>
      <c r="L92" s="98">
        <v>101</v>
      </c>
      <c r="M92" s="43"/>
    </row>
    <row r="93" spans="1:13" ht="18.75">
      <c r="A93" s="17" t="s">
        <v>62</v>
      </c>
      <c r="B93" s="5" t="s">
        <v>6</v>
      </c>
      <c r="C93" s="5"/>
      <c r="D93" s="28">
        <v>30488</v>
      </c>
      <c r="E93" s="28">
        <v>35090</v>
      </c>
      <c r="F93" s="28">
        <v>35791</v>
      </c>
      <c r="G93" s="28">
        <v>38674.400000000001</v>
      </c>
      <c r="H93" s="28">
        <v>39447.9</v>
      </c>
      <c r="I93" s="28">
        <v>40631.4</v>
      </c>
      <c r="J93" s="28">
        <f>I93*J94/100</f>
        <v>41037.714000000007</v>
      </c>
      <c r="K93" s="28">
        <f t="shared" ref="K93:L93" si="49">J93*K94/100</f>
        <v>41448.091140000004</v>
      </c>
      <c r="L93" s="28">
        <f t="shared" si="49"/>
        <v>41862.572051399999</v>
      </c>
      <c r="M93" s="43"/>
    </row>
    <row r="94" spans="1:13" ht="18.75">
      <c r="A94" s="112" t="s">
        <v>57</v>
      </c>
      <c r="B94" s="5" t="s">
        <v>5</v>
      </c>
      <c r="C94" s="5"/>
      <c r="D94" s="98">
        <v>112.5</v>
      </c>
      <c r="E94" s="98">
        <f>E93/D93*100</f>
        <v>115.09446339543427</v>
      </c>
      <c r="F94" s="98">
        <f t="shared" ref="F94:I94" si="50">F93/E93*100</f>
        <v>101.99772014819037</v>
      </c>
      <c r="G94" s="98">
        <f t="shared" si="50"/>
        <v>108.05621524964377</v>
      </c>
      <c r="H94" s="98">
        <f t="shared" si="50"/>
        <v>102.00003102827711</v>
      </c>
      <c r="I94" s="98">
        <f t="shared" si="50"/>
        <v>103.00015970431886</v>
      </c>
      <c r="J94" s="98">
        <v>101</v>
      </c>
      <c r="K94" s="98">
        <v>101</v>
      </c>
      <c r="L94" s="98">
        <v>101</v>
      </c>
      <c r="M94" s="43"/>
    </row>
    <row r="95" spans="1:13" ht="39">
      <c r="A95" s="102" t="s">
        <v>63</v>
      </c>
      <c r="B95" s="5" t="s">
        <v>64</v>
      </c>
      <c r="C95" s="5"/>
      <c r="D95" s="40">
        <v>13002.8</v>
      </c>
      <c r="E95" s="40">
        <v>15151.1</v>
      </c>
      <c r="F95" s="40">
        <v>16194.4</v>
      </c>
      <c r="G95" s="40">
        <v>17461.900000000001</v>
      </c>
      <c r="H95" s="40">
        <v>18825.5</v>
      </c>
      <c r="I95" s="40">
        <v>20307.400000000001</v>
      </c>
      <c r="J95" s="40">
        <f>I95*104.2/100</f>
        <v>21160.310799999999</v>
      </c>
      <c r="K95" s="40">
        <f t="shared" ref="K95:L95" si="51">J95*104.2/100</f>
        <v>22049.0438536</v>
      </c>
      <c r="L95" s="40">
        <f t="shared" si="51"/>
        <v>22975.103695451202</v>
      </c>
      <c r="M95" s="43"/>
    </row>
    <row r="96" spans="1:13" ht="18.75">
      <c r="A96" s="112" t="s">
        <v>57</v>
      </c>
      <c r="B96" s="5" t="s">
        <v>5</v>
      </c>
      <c r="C96" s="5"/>
      <c r="D96" s="98">
        <v>114.2</v>
      </c>
      <c r="E96" s="98">
        <f>E95/D95*100</f>
        <v>116.52182606823148</v>
      </c>
      <c r="F96" s="98">
        <f t="shared" ref="F96:L96" si="52">F95/E95*100</f>
        <v>106.8859686755417</v>
      </c>
      <c r="G96" s="98">
        <f t="shared" si="52"/>
        <v>107.82677962752558</v>
      </c>
      <c r="H96" s="98">
        <f t="shared" si="52"/>
        <v>107.80900131142658</v>
      </c>
      <c r="I96" s="98">
        <f t="shared" si="52"/>
        <v>107.87176967411224</v>
      </c>
      <c r="J96" s="98">
        <f t="shared" si="52"/>
        <v>104.19999999999999</v>
      </c>
      <c r="K96" s="98">
        <f t="shared" si="52"/>
        <v>104.2</v>
      </c>
      <c r="L96" s="98">
        <f t="shared" si="52"/>
        <v>104.2</v>
      </c>
      <c r="M96" s="43"/>
    </row>
    <row r="97" spans="1:15" ht="19.5">
      <c r="A97" s="22" t="s">
        <v>14</v>
      </c>
      <c r="B97" s="5" t="s">
        <v>4</v>
      </c>
      <c r="C97" s="5"/>
      <c r="D97" s="40">
        <v>197</v>
      </c>
      <c r="E97" s="40">
        <v>297.5</v>
      </c>
      <c r="F97" s="40">
        <v>327.3</v>
      </c>
      <c r="G97" s="40">
        <v>360</v>
      </c>
      <c r="H97" s="40">
        <v>396</v>
      </c>
      <c r="I97" s="40">
        <v>435.6</v>
      </c>
      <c r="J97" s="40">
        <v>441</v>
      </c>
      <c r="K97" s="40">
        <v>452</v>
      </c>
      <c r="L97" s="40">
        <v>465</v>
      </c>
      <c r="M97" s="43"/>
    </row>
    <row r="98" spans="1:15" ht="18.75">
      <c r="A98" s="112" t="s">
        <v>57</v>
      </c>
      <c r="B98" s="5" t="s">
        <v>5</v>
      </c>
      <c r="C98" s="5"/>
      <c r="D98" s="98"/>
      <c r="E98" s="98">
        <f>E97/D97*100</f>
        <v>151.01522842639594</v>
      </c>
      <c r="F98" s="98">
        <f t="shared" ref="F98:L98" si="53">F97/E97*100</f>
        <v>110.01680672268907</v>
      </c>
      <c r="G98" s="98">
        <f t="shared" si="53"/>
        <v>109.99083409715857</v>
      </c>
      <c r="H98" s="98">
        <f t="shared" si="53"/>
        <v>110.00000000000001</v>
      </c>
      <c r="I98" s="98">
        <f t="shared" si="53"/>
        <v>110.00000000000001</v>
      </c>
      <c r="J98" s="98">
        <f t="shared" si="53"/>
        <v>101.23966942148759</v>
      </c>
      <c r="K98" s="98">
        <f t="shared" si="53"/>
        <v>102.49433106575965</v>
      </c>
      <c r="L98" s="98">
        <f t="shared" si="53"/>
        <v>102.87610619469028</v>
      </c>
      <c r="M98" s="43"/>
    </row>
    <row r="99" spans="1:15" ht="19.5">
      <c r="A99" s="22"/>
      <c r="B99" s="5"/>
      <c r="C99" s="5"/>
      <c r="D99" s="40"/>
      <c r="E99" s="40"/>
      <c r="F99" s="40"/>
      <c r="G99" s="40"/>
      <c r="H99" s="40"/>
      <c r="I99" s="40"/>
      <c r="J99" s="40"/>
      <c r="K99" s="40"/>
      <c r="L99" s="40"/>
    </row>
    <row r="100" spans="1:15" ht="18.75">
      <c r="A100" s="151" t="s">
        <v>29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3"/>
    </row>
    <row r="101" spans="1:15" ht="39">
      <c r="A101" s="113" t="s">
        <v>28</v>
      </c>
      <c r="B101" s="7" t="s">
        <v>4</v>
      </c>
      <c r="C101" s="61"/>
      <c r="D101" s="114">
        <v>840.70799999999997</v>
      </c>
      <c r="E101" s="114">
        <v>955.16499999999996</v>
      </c>
      <c r="F101" s="114">
        <v>953.11500000000001</v>
      </c>
      <c r="G101" s="114">
        <v>986.71600000000001</v>
      </c>
      <c r="H101" s="114">
        <v>1015.885</v>
      </c>
      <c r="I101" s="114">
        <v>1053.116</v>
      </c>
      <c r="J101" s="114">
        <f>I101*J102/100</f>
        <v>1084.70948</v>
      </c>
      <c r="K101" s="114">
        <f>J101*K102/100</f>
        <v>1117.2507644</v>
      </c>
      <c r="L101" s="114">
        <f>K101*L102/100</f>
        <v>1150.768287332</v>
      </c>
    </row>
    <row r="102" spans="1:15" ht="19.5" customHeight="1">
      <c r="A102" s="115" t="s">
        <v>57</v>
      </c>
      <c r="B102" s="109" t="s">
        <v>5</v>
      </c>
      <c r="C102" s="23"/>
      <c r="D102" s="116"/>
      <c r="E102" s="116">
        <f>E101/D101*100</f>
        <v>113.61435837413228</v>
      </c>
      <c r="F102" s="116">
        <f t="shared" ref="F102:I102" si="54">F101/E101*100</f>
        <v>99.785377395528528</v>
      </c>
      <c r="G102" s="116">
        <f t="shared" si="54"/>
        <v>103.52538780734749</v>
      </c>
      <c r="H102" s="116">
        <f t="shared" si="54"/>
        <v>102.95616975907961</v>
      </c>
      <c r="I102" s="116">
        <f t="shared" si="54"/>
        <v>103.66488332832948</v>
      </c>
      <c r="J102" s="116">
        <v>103</v>
      </c>
      <c r="K102" s="116">
        <v>103</v>
      </c>
      <c r="L102" s="116">
        <v>103</v>
      </c>
    </row>
    <row r="103" spans="1: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40.5">
      <c r="A104" s="46" t="s">
        <v>66</v>
      </c>
      <c r="B104" s="37"/>
      <c r="C104" s="37"/>
      <c r="D104" s="37"/>
      <c r="E104" s="37"/>
      <c r="F104" s="37"/>
      <c r="G104" s="37"/>
      <c r="H104" s="37"/>
      <c r="I104" s="47" t="s">
        <v>67</v>
      </c>
      <c r="J104" s="47"/>
      <c r="K104" s="47"/>
      <c r="L104" s="47"/>
      <c r="M104" s="48"/>
      <c r="N104" s="48"/>
      <c r="O104" s="37"/>
    </row>
    <row r="105" spans="1:15" ht="18.75">
      <c r="I105" s="2"/>
    </row>
    <row r="107" spans="1:15" ht="15.75">
      <c r="A107" s="49" t="s">
        <v>46</v>
      </c>
    </row>
  </sheetData>
  <mergeCells count="145">
    <mergeCell ref="K70:K71"/>
    <mergeCell ref="L70:L71"/>
    <mergeCell ref="F70:F71"/>
    <mergeCell ref="G70:G71"/>
    <mergeCell ref="H70:H71"/>
    <mergeCell ref="I70:I71"/>
    <mergeCell ref="J70:J71"/>
    <mergeCell ref="A70:A71"/>
    <mergeCell ref="B70:B71"/>
    <mergeCell ref="C70:C71"/>
    <mergeCell ref="D70:D71"/>
    <mergeCell ref="E70:E71"/>
    <mergeCell ref="D45:D46"/>
    <mergeCell ref="E45:E46"/>
    <mergeCell ref="F45:F46"/>
    <mergeCell ref="D52:D53"/>
    <mergeCell ref="E52:E53"/>
    <mergeCell ref="F52:F53"/>
    <mergeCell ref="D47:D48"/>
    <mergeCell ref="E47:E48"/>
    <mergeCell ref="F47:F48"/>
    <mergeCell ref="A30:A31"/>
    <mergeCell ref="B30:B31"/>
    <mergeCell ref="D30:D31"/>
    <mergeCell ref="E30:E31"/>
    <mergeCell ref="F30:F31"/>
    <mergeCell ref="A63:A64"/>
    <mergeCell ref="B63:B64"/>
    <mergeCell ref="A61:A62"/>
    <mergeCell ref="B61:B62"/>
    <mergeCell ref="D61:D62"/>
    <mergeCell ref="E61:E62"/>
    <mergeCell ref="F61:F62"/>
    <mergeCell ref="D50:D51"/>
    <mergeCell ref="E50:E51"/>
    <mergeCell ref="F50:F51"/>
    <mergeCell ref="A54:A55"/>
    <mergeCell ref="B54:B55"/>
    <mergeCell ref="D54:D55"/>
    <mergeCell ref="E54:E55"/>
    <mergeCell ref="F54:F55"/>
    <mergeCell ref="A52:A53"/>
    <mergeCell ref="D63:D64"/>
    <mergeCell ref="E63:E64"/>
    <mergeCell ref="F63:F64"/>
    <mergeCell ref="B52:B53"/>
    <mergeCell ref="A38:A39"/>
    <mergeCell ref="B38:B39"/>
    <mergeCell ref="A45:A46"/>
    <mergeCell ref="B45:B46"/>
    <mergeCell ref="A50:A51"/>
    <mergeCell ref="B50:B51"/>
    <mergeCell ref="A47:A48"/>
    <mergeCell ref="B47:B48"/>
    <mergeCell ref="A43:A44"/>
    <mergeCell ref="B43:B44"/>
    <mergeCell ref="D43:D44"/>
    <mergeCell ref="E43:E44"/>
    <mergeCell ref="F43:F44"/>
    <mergeCell ref="A40:A41"/>
    <mergeCell ref="B40:B41"/>
    <mergeCell ref="D40:D41"/>
    <mergeCell ref="E40:E41"/>
    <mergeCell ref="F40:F41"/>
    <mergeCell ref="A36:A37"/>
    <mergeCell ref="B36:B37"/>
    <mergeCell ref="D36:D37"/>
    <mergeCell ref="E36:E37"/>
    <mergeCell ref="F36:F37"/>
    <mergeCell ref="D38:D39"/>
    <mergeCell ref="E38:E39"/>
    <mergeCell ref="F38:F39"/>
    <mergeCell ref="A100:L100"/>
    <mergeCell ref="E4:E5"/>
    <mergeCell ref="A6:L6"/>
    <mergeCell ref="A7:A8"/>
    <mergeCell ref="B7:B8"/>
    <mergeCell ref="D7:D8"/>
    <mergeCell ref="A32:A33"/>
    <mergeCell ref="B32:B33"/>
    <mergeCell ref="D32:D33"/>
    <mergeCell ref="E32:E33"/>
    <mergeCell ref="F32:F33"/>
    <mergeCell ref="E7:E8"/>
    <mergeCell ref="F7:F8"/>
    <mergeCell ref="A12:A13"/>
    <mergeCell ref="B12:B13"/>
    <mergeCell ref="D12:D13"/>
    <mergeCell ref="E12:E13"/>
    <mergeCell ref="F12:F13"/>
    <mergeCell ref="A9:A10"/>
    <mergeCell ref="B9:B10"/>
    <mergeCell ref="D9:D10"/>
    <mergeCell ref="E9:E10"/>
    <mergeCell ref="F9:F10"/>
    <mergeCell ref="A16:A17"/>
    <mergeCell ref="J1:L1"/>
    <mergeCell ref="A1:I1"/>
    <mergeCell ref="D4:D5"/>
    <mergeCell ref="F4:F5"/>
    <mergeCell ref="A3:L3"/>
    <mergeCell ref="G4:L4"/>
    <mergeCell ref="A4:A5"/>
    <mergeCell ref="B4:B5"/>
    <mergeCell ref="C4:C5"/>
    <mergeCell ref="F2:L2"/>
    <mergeCell ref="B16:B17"/>
    <mergeCell ref="D16:D17"/>
    <mergeCell ref="E16:E17"/>
    <mergeCell ref="F16:F17"/>
    <mergeCell ref="A14:A15"/>
    <mergeCell ref="B14:B15"/>
    <mergeCell ref="D14:D15"/>
    <mergeCell ref="E14:E15"/>
    <mergeCell ref="F14:F15"/>
    <mergeCell ref="A18:A19"/>
    <mergeCell ref="B18:B19"/>
    <mergeCell ref="D18:D19"/>
    <mergeCell ref="E18:E19"/>
    <mergeCell ref="F18:F19"/>
    <mergeCell ref="A20:A21"/>
    <mergeCell ref="B20:B21"/>
    <mergeCell ref="D20:D21"/>
    <mergeCell ref="E20:E21"/>
    <mergeCell ref="F20:F21"/>
    <mergeCell ref="A24:A25"/>
    <mergeCell ref="B24:B25"/>
    <mergeCell ref="D24:D25"/>
    <mergeCell ref="E24:E25"/>
    <mergeCell ref="F24:F25"/>
    <mergeCell ref="A22:A23"/>
    <mergeCell ref="B22:B23"/>
    <mergeCell ref="D22:D23"/>
    <mergeCell ref="E22:E23"/>
    <mergeCell ref="F22:F23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</mergeCells>
  <phoneticPr fontId="12" type="noConversion"/>
  <printOptions horizontalCentered="1"/>
  <pageMargins left="0.16" right="0.16" top="0.19685039370078741" bottom="0.19685039370078741" header="0" footer="0"/>
  <pageSetup paperSize="9" scale="67" fitToHeight="0" orientation="landscape" r:id="rId1"/>
  <headerFooter alignWithMargins="0"/>
  <rowBreaks count="2" manualBreakCount="2">
    <brk id="69" max="11" man="1"/>
    <brk id="99" max="11" man="1"/>
  </rowBreaks>
  <colBreaks count="1" manualBreakCount="1">
    <brk id="12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до 2025 года </vt:lpstr>
      <vt:lpstr>'Прогноз до 2025 года '!Заголовки_для_печати</vt:lpstr>
      <vt:lpstr>'Прогноз до 2025 года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Соколова</cp:lastModifiedBy>
  <cp:lastPrinted>2019-09-27T03:21:05Z</cp:lastPrinted>
  <dcterms:created xsi:type="dcterms:W3CDTF">2006-03-06T08:26:24Z</dcterms:created>
  <dcterms:modified xsi:type="dcterms:W3CDTF">2019-10-14T06:22:57Z</dcterms:modified>
</cp:coreProperties>
</file>